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60" documentId="13_ncr:1_{F6CB121F-512D-4AA6-A0C1-0FB36C537598}" xr6:coauthVersionLast="47" xr6:coauthVersionMax="47" xr10:uidLastSave="{8EB6BCEA-F3F8-41AF-B8DF-D3D18E060A1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 l="1"/>
  <c r="L9" i="5"/>
  <c r="J9" i="5"/>
  <c r="I9" i="5"/>
  <c r="G9" i="5"/>
  <c r="B9" i="5"/>
  <c r="L8" i="5"/>
  <c r="J8" i="5"/>
  <c r="I8" i="5"/>
  <c r="G8" i="5"/>
  <c r="B8" i="5"/>
  <c r="L7" i="5"/>
  <c r="J7" i="5"/>
  <c r="I7" i="5"/>
  <c r="G7" i="5"/>
  <c r="B7"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<sst xmlns="http://schemas.openxmlformats.org/spreadsheetml/2006/main" count="178651" uniqueCount="39100">
  <si>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</si>
  <si>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</si>
  <si>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</si>
  <si>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</si>
  <si>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</si>
  <si>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</si>
  <si>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</si>
  <si>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</si>
  <si>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</si>
  <si>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</si>
  <si>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</si>
  <si>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</si>
  <si>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</si>
  <si>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</si>
  <si>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</si>
  <si>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</si>
  <si>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</si>
  <si>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</si>
  <si>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</si>
  <si>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</si>
  <si>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</si>
  <si>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</si>
  <si>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</si>
  <si>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</si>
  <si>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</si>
  <si>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</si>
  <si>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</si>
  <si>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</si>
  <si>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</si>
  <si>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</si>
  <si>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</si>
  <si>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</si>
  <si>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</si>
  <si>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</si>
  <si>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</si>
  <si>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</si>
  <si>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</si>
  <si>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</si>
  <si>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</si>
  <si>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</si>
  <si>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</si>
  <si>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</si>
  <si>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</si>
  <si>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</si>
  <si>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</si>
  <si>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</si>
  <si>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</si>
  <si>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</si>
  <si>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</si>
  <si>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</si>
  <si>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</si>
  <si>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</si>
  <si>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</si>
  <si>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</si>
  <si>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</si>
  <si>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</si>
  <si>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</si>
  <si>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</si>
  <si>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</si>
  <si>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</si>
  <si>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</si>
  <si>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</si>
  <si>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</si>
  <si>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</si>
  <si>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</si>
  <si>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</si>
  <si>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</si>
  <si>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</si>
  <si>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</si>
  <si>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</si>
  <si>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</si>
  <si>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</si>
  <si>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</si>
  <si>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</si>
  <si>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</si>
  <si>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</si>
  <si>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</si>
  <si>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</si>
  <si>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</si>
  <si>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</si>
  <si>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</si>
  <si>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</si>
  <si>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</si>
  <si>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</si>
  <si>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</si>
  <si>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</si>
  <si>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</si>
  <si>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</si>
  <si>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</si>
  <si>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</si>
  <si>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</si>
  <si>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</si>
  <si>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</si>
  <si>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</si>
  <si>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</si>
  <si>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</si>
  <si>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</si>
  <si>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</si>
  <si>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</si>
  <si>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</si>
  <si>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</si>
  <si>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</si>
  <si>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</si>
  <si>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</si>
  <si>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</si>
  <si>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</si>
  <si>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</si>
  <si>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</si>
  <si>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</si>
  <si>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</si>
  <si>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</si>
  <si>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</si>
  <si>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</si>
  <si>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</si>
  <si>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</si>
  <si>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</si>
  <si>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</si>
  <si>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</si>
  <si>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</si>
  <si>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</si>
  <si>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</si>
  <si>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</si>
  <si>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</si>
  <si>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</si>
  <si>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</si>
  <si>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</si>
  <si>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</si>
  <si>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</si>
  <si>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</si>
  <si>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</si>
  <si>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</si>
  <si>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</si>
  <si>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</si>
  <si>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</si>
  <si>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</si>
  <si>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</si>
  <si>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</si>
  <si>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</si>
  <si>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</si>
  <si>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</si>
  <si>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</si>
  <si>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</si>
  <si>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</si>
  <si>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</si>
  <si>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</si>
  <si>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</si>
  <si>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</si>
  <si>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</si>
  <si>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</si>
  <si>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</si>
  <si>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</si>
  <si>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</si>
  <si>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</si>
  <si>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</si>
  <si>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</si>
  <si>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</si>
  <si>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</si>
  <si>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</si>
  <si>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</si>
  <si>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</si>
  <si>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</si>
  <si>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</si>
  <si>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</si>
  <si>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</si>
  <si>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</si>
  <si>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</si>
  <si>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</si>
  <si>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</si>
  <si>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</si>
  <si>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</si>
  <si>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</si>
  <si>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</si>
  <si>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</si>
  <si>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</si>
  <si>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</si>
  <si>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</si>
  <si>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</si>
  <si>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</si>
  <si>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</si>
  <si>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</si>
  <si>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</si>
  <si>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</si>
  <si>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</si>
  <si>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</si>
  <si>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</si>
  <si>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</si>
  <si>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</si>
  <si>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</si>
  <si>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</si>
  <si>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</si>
  <si>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</si>
  <si>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</si>
  <si>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</si>
  <si>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</si>
  <si>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</si>
  <si>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</si>
  <si>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</si>
  <si>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</si>
  <si>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</si>
  <si>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</si>
  <si>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</si>
  <si>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</si>
  <si>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</si>
  <si>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</si>
  <si>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</si>
  <si>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</si>
  <si>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</si>
  <si>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</si>
  <si>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</si>
  <si>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</si>
  <si>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</si>
  <si>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</si>
  <si>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</si>
  <si>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</si>
  <si>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</si>
  <si>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</si>
  <si>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</si>
  <si>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</si>
  <si>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</si>
  <si>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</si>
  <si>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</si>
  <si>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</si>
  <si>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</si>
  <si>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</si>
  <si>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</si>
  <si>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</si>
  <si>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</si>
  <si>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</si>
  <si>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</si>
  <si>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</si>
  <si>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</si>
  <si>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</si>
  <si>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</si>
  <si>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</si>
  <si>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</si>
  <si>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</si>
  <si>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</si>
  <si>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</si>
  <si>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</si>
  <si>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</si>
  <si>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</si>
  <si>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</si>
  <si>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</si>
  <si>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</si>
  <si>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</si>
  <si>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</si>
  <si>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</si>
  <si>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</si>
  <si>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</si>
  <si>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</si>
  <si>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</si>
  <si>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</si>
  <si>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</si>
  <si>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</si>
  <si>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</si>
  <si>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</si>
  <si>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</si>
  <si>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</si>
  <si>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</si>
  <si>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</si>
  <si>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</si>
  <si>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</si>
  <si>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</si>
  <si>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</si>
  <si>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</si>
  <si>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</si>
  <si>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</si>
  <si>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</si>
  <si>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</si>
  <si>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</si>
  <si>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</si>
  <si>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</si>
  <si>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</si>
  <si>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</si>
  <si>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</si>
  <si>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</si>
  <si>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</si>
  <si>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</si>
  <si>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</si>
  <si>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</si>
  <si>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</si>
  <si>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</si>
  <si>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</si>
  <si>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</si>
  <si>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</si>
  <si>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</si>
  <si>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</si>
  <si>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</si>
  <si>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</si>
  <si>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</si>
  <si>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</si>
  <si>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</si>
  <si>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</si>
  <si>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</si>
  <si>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</si>
  <si>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</si>
  <si>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</si>
  <si>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</si>
  <si>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</si>
  <si>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</si>
  <si>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</si>
  <si>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</si>
  <si>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</si>
  <si>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</si>
  <si>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</si>
  <si>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</si>
  <si>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</si>
  <si>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</si>
  <si>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</si>
  <si>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</si>
  <si>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</si>
  <si>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</si>
  <si>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</si>
  <si>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</si>
  <si>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</si>
  <si>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</si>
  <si>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</si>
  <si>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</si>
  <si>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</si>
  <si>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</si>
  <si>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</si>
  <si>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</si>
  <si>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</si>
  <si>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</si>
  <si>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</si>
  <si>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</si>
  <si>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</si>
  <si>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</si>
  <si>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</si>
  <si>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</si>
  <si>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</si>
  <si>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</si>
  <si>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</si>
  <si>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</si>
  <si>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</si>
  <si>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</si>
  <si>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</si>
  <si>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</si>
  <si>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</si>
  <si>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</si>
  <si>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</si>
  <si>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</si>
  <si>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</si>
  <si>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</si>
  <si>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</si>
  <si>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</si>
  <si>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</si>
  <si>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</si>
  <si>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</si>
  <si>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</si>
  <si>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</si>
  <si>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</si>
  <si>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</si>
  <si>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</si>
  <si>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</si>
  <si>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</si>
  <si>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</si>
  <si>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</si>
  <si>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</si>
  <si>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</si>
  <si>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</si>
  <si>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</si>
  <si>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</si>
  <si>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</si>
  <si>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</si>
  <si>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</si>
  <si>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</si>
  <si>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</si>
  <si>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</si>
  <si>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</si>
  <si>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</si>
  <si>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</si>
  <si>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</si>
  <si>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</si>
  <si>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</si>
  <si>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</si>
  <si>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</si>
  <si>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</si>
  <si>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</si>
  <si>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</si>
  <si>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</si>
  <si>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</si>
  <si>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</si>
  <si>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</si>
  <si>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</si>
  <si>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</si>
  <si>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</si>
  <si>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</si>
  <si>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</si>
  <si>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</si>
  <si>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</si>
  <si>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</si>
  <si>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</si>
  <si>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</si>
  <si>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</si>
  <si>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</si>
  <si>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</si>
  <si>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</si>
  <si>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</si>
  <si>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</si>
  <si>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</si>
  <si>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</si>
  <si>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</si>
  <si>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</si>
  <si>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</si>
  <si>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</si>
  <si>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</si>
  <si>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</si>
  <si>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</si>
  <si>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</si>
  <si>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</si>
  <si>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</si>
  <si>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</si>
  <si>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</si>
  <si>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</si>
  <si>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</si>
  <si>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</si>
  <si>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</si>
  <si>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</si>
  <si>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</si>
  <si>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</si>
  <si>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</si>
  <si>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</si>
  <si>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</si>
  <si>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</si>
  <si>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</si>
  <si>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</si>
  <si>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</si>
  <si>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</si>
  <si>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</si>
  <si>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</si>
  <si>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</si>
  <si>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</si>
  <si>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</si>
  <si>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</si>
  <si>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</si>
  <si>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</si>
  <si>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</si>
  <si>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</si>
  <si>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</si>
  <si>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</si>
  <si>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</si>
  <si>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</si>
  <si>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</si>
  <si>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</si>
  <si>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</si>
  <si>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</si>
  <si>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</si>
  <si>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</si>
  <si>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</si>
  <si>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</si>
  <si>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</si>
  <si>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</si>
  <si>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</si>
  <si>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</si>
  <si>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</si>
  <si>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</si>
  <si>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</si>
  <si>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</si>
  <si>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</si>
  <si>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</si>
  <si>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</si>
  <si>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</si>
  <si>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</si>
  <si>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</si>
  <si>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</si>
  <si>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</si>
  <si>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</si>
  <si>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</si>
  <si>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</si>
  <si>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</si>
  <si>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</si>
  <si>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</si>
  <si>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</si>
  <si>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</si>
  <si>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</si>
  <si>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</si>
  <si>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</si>
  <si>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</si>
  <si>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</si>
  <si>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</si>
  <si>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</si>
  <si>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</si>
  <si>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</si>
  <si>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</si>
  <si>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</si>
  <si>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</si>
  <si>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</si>
  <si>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</si>
  <si>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</si>
  <si>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</si>
  <si>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</si>
  <si>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</si>
  <si>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</si>
  <si>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</si>
  <si>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</si>
  <si>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</si>
  <si>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</si>
  <si>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</si>
  <si>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</si>
  <si>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</si>
  <si>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</si>
  <si>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</si>
  <si>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</si>
  <si>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</si>
  <si>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</si>
  <si>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</si>
  <si>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</si>
  <si>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</si>
  <si>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</si>
  <si>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</si>
  <si>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</si>
  <si>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</si>
  <si>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</si>
  <si>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</si>
  <si>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</si>
  <si>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</si>
  <si>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</si>
  <si>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</si>
  <si>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</si>
  <si>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</si>
  <si>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</si>
  <si>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</si>
  <si>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</si>
  <si>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</si>
  <si>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</si>
  <si>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</si>
  <si>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</si>
  <si>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</si>
  <si>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</si>
  <si>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</si>
  <si>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</si>
  <si>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</si>
  <si>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</si>
  <si>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</si>
  <si>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</si>
  <si>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</si>
  <si>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</si>
  <si>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</si>
  <si>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</si>
  <si>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</si>
  <si>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</si>
  <si>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</si>
  <si>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</si>
  <si>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</si>
  <si>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</si>
  <si>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</si>
  <si>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</si>
  <si>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</si>
  <si>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</si>
  <si>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</si>
  <si>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</si>
  <si>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</si>
  <si>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</si>
  <si>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</si>
  <si>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</si>
  <si>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</si>
  <si>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</si>
  <si>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</si>
  <si>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</si>
  <si>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</si>
  <si>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</si>
  <si>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</si>
  <si>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</si>
  <si>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</si>
  <si>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</si>
  <si>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</si>
  <si>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</si>
  <si>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</si>
  <si>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</si>
  <si>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</si>
  <si>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</si>
  <si>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</si>
  <si>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</si>
  <si>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</si>
  <si>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</si>
  <si>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</si>
  <si>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</si>
  <si>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</si>
  <si>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</si>
  <si>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</si>
  <si>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</si>
  <si>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</si>
  <si>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</si>
  <si>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</si>
  <si>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</si>
  <si>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</si>
  <si>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</si>
  <si>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</si>
  <si>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</si>
  <si>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</si>
  <si>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</si>
  <si>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</si>
  <si>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</si>
  <si>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</si>
  <si>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</si>
  <si>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</si>
  <si>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</si>
  <si>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</si>
  <si>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</si>
  <si>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</si>
  <si>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</si>
  <si>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</si>
  <si>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</si>
  <si>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</si>
  <si>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</si>
  <si>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</si>
  <si>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</si>
  <si>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</si>
  <si>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</si>
  <si>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</si>
  <si>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</si>
  <si>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</si>
  <si>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</si>
  <si>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</si>
  <si>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</si>
  <si>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</si>
  <si>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</si>
  <si>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</si>
  <si>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</si>
  <si>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</si>
  <si>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</si>
  <si>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</si>
  <si>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</si>
  <si>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</si>
  <si>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</si>
  <si>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</si>
  <si>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</si>
  <si>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</si>
  <si>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</si>
  <si>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</si>
  <si>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</si>
  <si>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</si>
  <si>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</si>
  <si>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</si>
  <si>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</si>
  <si>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</si>
  <si>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</si>
  <si>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</si>
  <si>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</si>
  <si>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</si>
  <si>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</si>
  <si>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</si>
  <si>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</si>
  <si>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</si>
  <si>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</si>
  <si>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</si>
  <si>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</si>
  <si>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</si>
  <si>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</si>
  <si>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</si>
  <si>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</si>
  <si>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</si>
  <si>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</si>
  <si>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</si>
  <si>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</si>
  <si>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</si>
  <si>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</si>
  <si>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</si>
  <si>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</si>
  <si>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</si>
  <si>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</si>
  <si>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</si>
  <si>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</si>
  <si>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</si>
  <si>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</si>
  <si>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</si>
  <si>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</si>
  <si>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</si>
  <si>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</si>
  <si>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</si>
  <si>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</si>
  <si>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</si>
  <si>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</si>
  <si>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</si>
  <si>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</si>
  <si>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</si>
  <si>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</si>
  <si>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</si>
  <si>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</si>
  <si>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</si>
  <si>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</si>
  <si>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</si>
  <si>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</si>
  <si>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</si>
  <si>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</si>
  <si>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</si>
  <si>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</si>
  <si>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</si>
  <si>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</si>
  <si>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</si>
  <si>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</si>
  <si>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</si>
  <si>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</si>
  <si>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</si>
  <si>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</si>
  <si>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</si>
  <si>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</si>
  <si>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</si>
  <si>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</si>
  <si>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</si>
  <si>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</si>
  <si>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</si>
  <si>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</si>
  <si>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</si>
  <si>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</si>
  <si>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</si>
  <si>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</si>
  <si>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</si>
  <si>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</si>
  <si>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</si>
  <si>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</si>
  <si>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</si>
  <si>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</si>
  <si>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</si>
  <si>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</si>
  <si>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</si>
  <si>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</si>
  <si>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</si>
  <si>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</si>
  <si>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</si>
  <si>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</si>
  <si>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</si>
  <si>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</si>
  <si>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</si>
  <si>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</si>
  <si>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</si>
  <si>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</si>
  <si>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</si>
  <si>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</si>
  <si>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</si>
  <si>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</si>
  <si>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</si>
  <si>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</si>
  <si>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</si>
  <si>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</si>
  <si>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</si>
  <si>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</si>
  <si>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</si>
  <si>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</si>
  <si>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</si>
  <si>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</si>
  <si>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</si>
  <si>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</si>
  <si>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</si>
  <si>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</si>
  <si>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</si>
  <si>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</si>
  <si>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</si>
  <si>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</si>
  <si>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</si>
  <si>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</si>
  <si>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</si>
  <si>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</si>
  <si>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</si>
  <si>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</si>
  <si>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</si>
  <si>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</si>
  <si>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</si>
  <si>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</si>
  <si>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</si>
  <si>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</si>
  <si>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</si>
  <si>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</si>
  <si>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</si>
  <si>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</si>
  <si>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</si>
  <si>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</si>
  <si>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</si>
  <si>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</si>
  <si>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</si>
  <si>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</si>
  <si>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</si>
  <si>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</si>
  <si>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</si>
  <si>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</si>
  <si>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</si>
  <si>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</si>
  <si>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</si>
  <si>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</si>
  <si>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</si>
  <si>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</si>
  <si>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</si>
  <si>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</si>
  <si>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</si>
  <si>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</si>
  <si>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</si>
  <si>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</si>
  <si>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</si>
  <si>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</si>
  <si>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</si>
  <si>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</si>
  <si>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</si>
  <si>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</si>
  <si>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</si>
  <si>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</si>
  <si>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</si>
  <si>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</si>
  <si>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</si>
  <si>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</si>
  <si>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</si>
  <si>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</si>
  <si>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</si>
  <si>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</si>
  <si>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</si>
  <si>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</si>
  <si>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</si>
  <si>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</si>
  <si>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</si>
  <si>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</si>
  <si>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</si>
  <si>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</si>
  <si>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</si>
  <si>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</si>
  <si>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</si>
  <si>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</si>
  <si>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</si>
  <si>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</si>
  <si>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</si>
  <si>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</si>
  <si>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</si>
  <si>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</si>
  <si>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</si>
  <si>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</si>
  <si>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</si>
  <si>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</si>
  <si>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</si>
  <si>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</si>
  <si>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</si>
  <si>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</si>
  <si>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</si>
  <si>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</si>
  <si>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</si>
  <si>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</si>
  <si>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</si>
  <si>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</si>
  <si>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</si>
  <si>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</si>
  <si>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</si>
  <si>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</si>
  <si>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</si>
  <si>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</si>
  <si>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</si>
  <si>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</si>
  <si>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</si>
  <si>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</si>
  <si>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</si>
  <si>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</si>
  <si>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</si>
  <si>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</si>
  <si>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</si>
  <si>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</si>
  <si>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</si>
  <si>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</si>
  <si>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</si>
  <si>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</si>
  <si>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</si>
  <si>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</si>
  <si>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</si>
  <si>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</si>
  <si>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</si>
  <si>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</si>
  <si>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</si>
  <si>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</si>
  <si>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</si>
  <si>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</si>
  <si>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</si>
  <si>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</si>
  <si>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</si>
  <si>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</si>
  <si>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</si>
  <si>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</si>
  <si>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</si>
  <si>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</si>
  <si>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</si>
  <si>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</si>
  <si>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</si>
  <si>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</si>
  <si>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</si>
  <si>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</si>
  <si>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</si>
  <si>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</si>
  <si>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</si>
  <si>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</si>
  <si>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</si>
  <si>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</si>
  <si>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</si>
  <si>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</si>
  <si>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</si>
  <si>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</si>
  <si>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</si>
  <si>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</si>
  <si>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</si>
  <si>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</si>
  <si>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</si>
  <si>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</si>
  <si>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</si>
  <si>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</si>
  <si>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</si>
  <si>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</si>
  <si>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</si>
  <si>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</si>
  <si>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</si>
  <si>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</si>
  <si>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</si>
  <si>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</si>
  <si>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</si>
  <si>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</si>
  <si>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</si>
  <si>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</si>
  <si>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</si>
  <si>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</si>
  <si>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</si>
  <si>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</si>
  <si>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</si>
  <si>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</si>
  <si>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</si>
  <si>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</si>
  <si>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</si>
  <si>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</si>
  <si>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</si>
  <si>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</si>
  <si>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</si>
  <si>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</si>
  <si>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</si>
  <si>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</si>
  <si>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</si>
  <si>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</si>
  <si>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</si>
  <si>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</si>
  <si>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</si>
  <si>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</si>
  <si>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</si>
  <si>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</si>
  <si>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</si>
  <si>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</si>
  <si>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</si>
  <si>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</si>
  <si>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</si>
  <si>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</si>
  <si>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</si>
  <si>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</si>
  <si>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</si>
  <si>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</si>
  <si>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</si>
  <si>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</si>
  <si>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</si>
  <si>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</si>
  <si>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</si>
  <si>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</si>
  <si>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</si>
  <si>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</si>
  <si>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</si>
  <si>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</si>
  <si>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</si>
  <si>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</si>
  <si>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</si>
  <si>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</si>
  <si>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</si>
  <si>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</si>
  <si>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</si>
  <si>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</si>
  <si>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</si>
  <si>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</si>
  <si>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</si>
  <si>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</si>
  <si>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</si>
  <si>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</si>
  <si>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</si>
  <si>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</si>
  <si>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</si>
  <si>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</si>
  <si>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</si>
  <si>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</si>
  <si>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</si>
  <si>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</si>
  <si>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</si>
  <si>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</si>
  <si>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</si>
  <si>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</si>
  <si>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</si>
  <si>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</si>
  <si>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</si>
  <si>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</si>
  <si>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</si>
  <si>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</si>
  <si>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</si>
  <si>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</si>
  <si>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</si>
  <si>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</si>
  <si>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</si>
  <si>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</si>
  <si>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</si>
  <si>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</si>
  <si>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</si>
  <si>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</si>
  <si>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</si>
  <si>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</si>
  <si>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</si>
  <si>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</si>
  <si>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</si>
  <si>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</si>
  <si>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</si>
  <si>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</si>
  <si>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</si>
  <si>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</si>
  <si>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</si>
  <si>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</si>
  <si>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</si>
  <si>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</si>
  <si>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</si>
  <si>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</si>
  <si>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</si>
  <si>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</si>
  <si>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</si>
  <si>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</si>
  <si>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</si>
  <si>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</si>
  <si>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</si>
  <si>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</si>
  <si>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</si>
  <si>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</si>
  <si>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</si>
  <si>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</si>
  <si>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</si>
  <si>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</si>
  <si>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</si>
  <si>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</si>
  <si>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</si>
  <si>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</si>
  <si>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</si>
  <si>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</si>
  <si>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</si>
  <si>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</si>
  <si>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</si>
  <si>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</si>
  <si>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</si>
  <si>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</si>
  <si>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</si>
  <si>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</si>
  <si>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</si>
  <si>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</si>
  <si>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</si>
  <si>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</si>
  <si>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</si>
  <si>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</si>
  <si>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</si>
  <si>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</si>
  <si>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</si>
  <si>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</si>
  <si>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</si>
  <si>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</si>
  <si>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</si>
  <si>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</si>
  <si>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</si>
  <si>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</si>
  <si>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</si>
  <si>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</si>
  <si>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</si>
  <si>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</si>
  <si>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</si>
  <si>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</si>
  <si>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</si>
  <si>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</si>
  <si>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</si>
  <si>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</si>
  <si>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</si>
  <si>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</si>
  <si>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</si>
  <si>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</si>
  <si>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</si>
  <si>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</si>
  <si>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</si>
  <si>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</si>
  <si>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</si>
  <si>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</si>
  <si>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</si>
  <si>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</si>
  <si>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</si>
  <si>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</si>
  <si>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</si>
  <si>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</si>
  <si>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</si>
  <si>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</si>
  <si>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</si>
  <si>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</si>
  <si>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</si>
  <si>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</si>
  <si>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</si>
  <si>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</si>
  <si>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</si>
  <si>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</si>
  <si>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</si>
  <si>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</si>
  <si>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</si>
  <si>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</si>
  <si>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</si>
  <si>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</si>
  <si>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</si>
  <si>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</si>
  <si>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</si>
  <si>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</si>
  <si>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</si>
  <si>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</si>
  <si>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</si>
  <si>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</si>
  <si>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</si>
  <si>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</si>
  <si>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</si>
  <si>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</si>
  <si>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</si>
  <si>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</si>
  <si>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</si>
  <si>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</si>
  <si>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</si>
  <si>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</si>
  <si>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</si>
  <si>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</si>
  <si>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</si>
  <si>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</si>
  <si>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</si>
  <si>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</si>
  <si>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</si>
  <si>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</si>
  <si>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</si>
  <si>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</si>
  <si>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</si>
  <si>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</si>
  <si>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</si>
  <si>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</si>
  <si>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</si>
  <si>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</si>
  <si>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</si>
  <si>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</si>
  <si>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</si>
  <si>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</si>
  <si>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</si>
  <si>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</si>
  <si>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</si>
  <si>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</si>
  <si>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</si>
  <si>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</si>
  <si>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</si>
  <si>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</si>
  <si>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</si>
  <si>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</si>
  <si>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</si>
  <si>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</si>
  <si>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</si>
  <si>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</si>
  <si>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</si>
  <si>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</si>
  <si>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</si>
  <si>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</si>
  <si>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</si>
  <si>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</si>
  <si>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</si>
  <si>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</si>
  <si>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</si>
  <si>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</si>
  <si>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</si>
  <si>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</si>
  <si>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</si>
  <si>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</si>
  <si>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</si>
  <si>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</si>
  <si>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</si>
  <si>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</si>
  <si>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</si>
  <si>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</si>
  <si>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</si>
  <si>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</si>
  <si>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</si>
  <si>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</si>
  <si>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</si>
  <si>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</si>
  <si>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</si>
  <si>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</si>
  <si>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</si>
  <si>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</si>
  <si>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</si>
  <si>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</si>
  <si>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</si>
  <si>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</si>
  <si>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</si>
  <si>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</si>
  <si>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</si>
  <si>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</si>
  <si>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</si>
  <si>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</si>
  <si>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</si>
  <si>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</si>
  <si>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</si>
  <si>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</si>
  <si>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</si>
  <si>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</si>
  <si>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</si>
  <si>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</si>
  <si>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</si>
  <si>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</si>
  <si>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</si>
  <si>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</si>
  <si>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</si>
  <si>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</si>
  <si>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</si>
  <si>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</si>
  <si>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</si>
  <si>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</si>
  <si>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</si>
  <si>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</si>
  <si>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</si>
  <si>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</si>
  <si>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</si>
  <si>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</si>
  <si>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</si>
  <si>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</si>
  <si>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</si>
  <si>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</si>
  <si>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</si>
  <si>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</si>
  <si>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</si>
  <si>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</si>
  <si>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</si>
  <si>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</si>
  <si>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</si>
  <si>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</si>
  <si>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</si>
  <si>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</si>
  <si>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</si>
  <si>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</si>
  <si>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</si>
  <si>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</si>
  <si>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</si>
  <si>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</si>
  <si>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</si>
  <si>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</si>
  <si>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</si>
  <si>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</si>
  <si>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</si>
  <si>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</si>
  <si>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</si>
  <si>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</si>
  <si>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</si>
  <si>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</si>
  <si>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</si>
  <si>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</si>
  <si>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</si>
  <si>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</si>
  <si>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</si>
  <si>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</si>
  <si>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</si>
  <si>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</si>
  <si>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</si>
  <si>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</si>
  <si>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</si>
  <si>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</si>
  <si>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</si>
  <si>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</si>
  <si>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</si>
  <si>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</si>
  <si>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</si>
  <si>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</si>
  <si>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</si>
  <si>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</si>
  <si>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</si>
  <si>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</si>
  <si>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</si>
  <si>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</si>
  <si>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</si>
  <si>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</si>
  <si>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</si>
  <si>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</si>
  <si>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</si>
  <si>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</si>
  <si>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</si>
  <si>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</si>
  <si>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</si>
  <si>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</si>
  <si>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</si>
  <si>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</si>
  <si>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</si>
  <si>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</si>
  <si>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</si>
  <si>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</si>
  <si>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</si>
  <si>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</si>
  <si>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</si>
  <si>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</si>
  <si>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</si>
  <si>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</si>
  <si>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</si>
  <si>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</si>
  <si>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</si>
  <si>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</si>
  <si>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</si>
  <si>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</si>
  <si>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</si>
  <si>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</si>
  <si>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</si>
  <si>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</si>
  <si>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</si>
  <si>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</si>
  <si>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</si>
  <si>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</si>
  <si>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</si>
  <si>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</si>
  <si>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</si>
  <si>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</si>
  <si>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</si>
  <si>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</si>
  <si>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</si>
  <si>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</si>
  <si>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</si>
  <si>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</si>
  <si>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</si>
  <si>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</si>
  <si>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</si>
  <si>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</si>
  <si>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</si>
  <si>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</si>
  <si>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</si>
  <si>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</si>
  <si>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</si>
  <si>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</si>
  <si>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</si>
  <si>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</si>
  <si>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</si>
  <si>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</si>
  <si>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</si>
  <si>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</si>
  <si>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</si>
  <si>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</si>
  <si>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</si>
  <si>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</si>
  <si>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</si>
  <si>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</si>
  <si>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</si>
  <si>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</si>
  <si>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</si>
  <si>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</si>
  <si>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</si>
  <si>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</si>
  <si>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</si>
  <si>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</si>
  <si>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</si>
  <si>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</si>
  <si>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</si>
  <si>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</si>
  <si>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</si>
  <si>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</si>
  <si>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</si>
  <si>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</si>
  <si>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</si>
  <si>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</si>
  <si>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</si>
  <si>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</si>
  <si>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</si>
  <si>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</si>
  <si>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</si>
  <si>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</si>
  <si>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</si>
  <si>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</si>
  <si>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</si>
  <si>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</si>
  <si>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</si>
  <si>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</si>
  <si>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</si>
  <si>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</si>
  <si>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</si>
  <si>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</si>
  <si>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</si>
  <si>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</si>
  <si>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</si>
  <si>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</si>
  <si>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</si>
  <si>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</si>
  <si>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</si>
  <si>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</si>
  <si>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</si>
  <si>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</si>
  <si>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</si>
  <si>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</si>
  <si>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</si>
  <si>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</si>
  <si>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</si>
  <si>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</si>
  <si>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</si>
  <si>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</si>
  <si>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</si>
  <si>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</si>
  <si>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</si>
  <si>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</si>
  <si>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</si>
  <si>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</si>
  <si>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</si>
  <si>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</si>
  <si>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</si>
  <si>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</si>
  <si>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</si>
  <si>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</si>
  <si>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</si>
  <si>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</si>
  <si>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</si>
  <si>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</si>
  <si>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</si>
  <si>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</si>
  <si>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</si>
  <si>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</si>
  <si>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</si>
  <si>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</si>
  <si>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</si>
  <si>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</si>
  <si>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</si>
  <si>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</si>
  <si>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</si>
  <si>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</si>
  <si>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</si>
  <si>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</si>
  <si>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</si>
  <si>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</si>
  <si>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</si>
  <si>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</si>
  <si>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</si>
  <si>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</si>
  <si>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</si>
  <si>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</si>
  <si>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</si>
  <si>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</si>
  <si>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</si>
  <si>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</si>
  <si>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</si>
  <si>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</si>
  <si>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</si>
  <si>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</si>
  <si>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</si>
  <si>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</si>
  <si>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</si>
  <si>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</si>
  <si>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</si>
  <si>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</si>
  <si>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</si>
  <si>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</si>
  <si>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</si>
  <si>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</si>
  <si>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</si>
  <si>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</si>
  <si>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</si>
  <si>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</si>
  <si>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</si>
  <si>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</si>
  <si>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</si>
  <si>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</si>
  <si>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</si>
  <si>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</si>
  <si>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</si>
  <si>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</si>
  <si>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</si>
  <si>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</si>
  <si>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</si>
  <si>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</si>
  <si>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</si>
  <si>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</si>
  <si>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</si>
  <si>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</si>
  <si>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</si>
  <si>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</si>
  <si>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</si>
  <si>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</si>
  <si>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</si>
  <si>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</si>
  <si>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</si>
  <si>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</si>
  <si>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</si>
  <si>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</si>
  <si>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</si>
  <si>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</si>
  <si>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</si>
  <si>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</si>
  <si>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</si>
  <si>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</si>
  <si>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</si>
  <si>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</si>
  <si>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</si>
  <si>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</si>
  <si>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</si>
  <si>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</si>
  <si>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</si>
  <si>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</si>
  <si>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</si>
  <si>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</si>
  <si>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</si>
  <si>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</si>
  <si>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</si>
  <si>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</si>
  <si>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</si>
  <si>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</si>
  <si>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</si>
  <si>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</si>
  <si>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</si>
  <si>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</si>
  <si>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</si>
  <si>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</si>
  <si>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</si>
  <si>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</si>
  <si>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</si>
  <si>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</si>
  <si>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</si>
  <si>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</si>
  <si>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</si>
  <si>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</si>
  <si>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</si>
  <si>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</si>
  <si>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</si>
  <si>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</si>
  <si>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</si>
  <si>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</si>
  <si>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</si>
  <si>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</si>
  <si>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</si>
  <si>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</si>
  <si>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</si>
  <si>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</si>
  <si>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</si>
  <si>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</si>
  <si>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</si>
  <si>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</si>
  <si>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</si>
  <si>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</si>
  <si>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</si>
  <si>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</si>
  <si>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</si>
  <si>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</si>
  <si>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</si>
  <si>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</si>
  <si>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</si>
  <si>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</si>
  <si>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</si>
  <si>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</si>
  <si>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</si>
  <si>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</si>
  <si>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</si>
  <si>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</si>
  <si>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</si>
  <si>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</si>
  <si>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</si>
  <si>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</si>
  <si>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</si>
  <si>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</si>
  <si>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</si>
  <si>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</si>
  <si>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</si>
  <si>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</si>
  <si>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</si>
  <si>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</si>
  <si>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</si>
  <si>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</si>
  <si>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</si>
  <si>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</si>
  <si>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</si>
  <si>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</si>
  <si>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</si>
  <si>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</si>
  <si>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</si>
  <si>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</si>
  <si>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</si>
  <si>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</si>
  <si>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</si>
  <si>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</si>
  <si>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</si>
  <si>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</si>
  <si>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</si>
  <si>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</si>
  <si>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</si>
  <si>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</si>
  <si>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</si>
  <si>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</si>
  <si>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</si>
  <si>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</si>
  <si>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</si>
  <si>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</si>
  <si>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</si>
  <si>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</si>
  <si>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</si>
  <si>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</si>
  <si>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</si>
  <si>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</si>
  <si>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</si>
  <si>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</si>
  <si>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</si>
  <si>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</si>
  <si>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</si>
  <si>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</si>
  <si>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</si>
  <si>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</si>
  <si>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</si>
  <si>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</si>
  <si>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</si>
  <si>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</si>
  <si>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</si>
  <si>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</si>
  <si>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</si>
  <si>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</si>
  <si>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</si>
  <si>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</si>
  <si>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</si>
  <si>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</si>
  <si>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</si>
  <si>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</si>
  <si>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</si>
  <si>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</si>
  <si>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</si>
  <si>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</si>
  <si>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</si>
  <si>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</si>
  <si>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</si>
  <si>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</si>
  <si>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</si>
  <si>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</si>
  <si>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</si>
  <si>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</si>
  <si>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</si>
  <si>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</si>
  <si>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</si>
  <si>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</si>
  <si>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</si>
  <si>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</si>
  <si>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</si>
  <si>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</si>
  <si>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</si>
  <si>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</si>
  <si>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</si>
  <si>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</si>
  <si>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</si>
  <si>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</si>
  <si>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</si>
  <si>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</si>
  <si>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</si>
  <si>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</si>
  <si>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</si>
  <si>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</si>
  <si>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</si>
  <si>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</si>
  <si>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</si>
  <si>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</si>
  <si>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</si>
  <si>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</si>
  <si>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</si>
  <si>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</si>
  <si>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</si>
  <si>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</si>
  <si>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</si>
  <si>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</si>
  <si>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</si>
  <si>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</si>
  <si>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</si>
  <si>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</si>
  <si>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</si>
  <si>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</si>
  <si>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</si>
  <si>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</si>
  <si>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</si>
  <si>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</si>
  <si>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</si>
  <si>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</si>
  <si>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</si>
  <si>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</si>
  <si>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</si>
  <si>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</si>
  <si>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</si>
  <si>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</si>
  <si>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</si>
  <si>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</si>
  <si>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</si>
  <si>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</si>
  <si>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</si>
  <si>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</si>
  <si>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</si>
  <si>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</si>
  <si>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</si>
  <si>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</si>
  <si>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</si>
  <si>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</si>
  <si>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</si>
  <si>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</si>
  <si>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</si>
  <si>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</si>
  <si>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</si>
  <si>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</si>
  <si>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</si>
  <si>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</si>
  <si>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</si>
  <si>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</si>
  <si>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</si>
  <si>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</si>
  <si>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</si>
  <si>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</si>
  <si>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</si>
  <si>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</si>
  <si>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</si>
  <si>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</si>
  <si>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</si>
  <si>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</si>
  <si>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</si>
  <si>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</si>
  <si>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</si>
  <si>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</si>
  <si>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</si>
  <si>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</si>
  <si>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</si>
  <si>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</si>
  <si>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</si>
  <si>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</si>
  <si>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</si>
  <si>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</si>
  <si>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</si>
  <si>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</si>
  <si>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</si>
  <si>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</si>
  <si>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</si>
  <si>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</si>
  <si>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</si>
  <si>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</si>
  <si>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</si>
  <si>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</si>
  <si>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</si>
  <si>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</si>
  <si>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</si>
  <si>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</si>
  <si>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</si>
  <si>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</si>
  <si>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</si>
  <si>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</si>
  <si>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</si>
  <si>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</si>
  <si>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</si>
  <si>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</si>
  <si>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</si>
  <si>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</si>
  <si>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</si>
  <si>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</si>
  <si>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</si>
  <si>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</si>
  <si>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</si>
  <si>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</si>
  <si>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</si>
  <si>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</si>
  <si>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</si>
  <si>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</si>
  <si>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</si>
  <si>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</si>
  <si>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</si>
  <si>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</si>
  <si>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</si>
  <si>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</si>
  <si>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</si>
  <si>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</si>
  <si>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</si>
  <si>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</si>
  <si>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</si>
  <si>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</si>
  <si>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</si>
  <si>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</si>
  <si>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</si>
  <si>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</si>
  <si>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</si>
  <si>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</si>
  <si>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</si>
  <si>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</si>
  <si>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</si>
  <si>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</si>
  <si>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</si>
  <si>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</si>
  <si>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</si>
  <si>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</si>
  <si>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</si>
  <si>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</si>
  <si>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</si>
  <si>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</si>
  <si>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</si>
  <si>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</si>
  <si>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</si>
  <si>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</si>
  <si>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</si>
  <si>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</si>
  <si>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</si>
  <si>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</si>
  <si>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</si>
  <si>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</si>
  <si>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</si>
  <si>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</si>
  <si>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</si>
  <si>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</si>
  <si>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</si>
  <si>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</si>
  <si>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</si>
  <si>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</si>
  <si>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</si>
  <si>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</si>
  <si>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</si>
  <si>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</si>
  <si>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</si>
  <si>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</si>
  <si>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</si>
  <si>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</si>
  <si>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</si>
  <si>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</si>
  <si>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</si>
  <si>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</si>
  <si>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</si>
  <si>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</si>
  <si>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</si>
  <si>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</si>
  <si>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</si>
  <si>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</si>
  <si>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</si>
  <si>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</si>
  <si>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</si>
  <si>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</si>
  <si>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</si>
  <si>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</si>
  <si>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</si>
  <si>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</si>
  <si>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</si>
  <si>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</si>
  <si>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</si>
  <si>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</si>
  <si>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</si>
  <si>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</si>
  <si>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</si>
  <si>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</si>
  <si>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</si>
  <si>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</si>
  <si>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</si>
  <si>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</si>
  <si>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</si>
  <si>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</si>
  <si>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</si>
  <si>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</si>
  <si>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</si>
  <si>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</si>
  <si>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</si>
  <si>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</si>
  <si>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</si>
  <si>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</si>
  <si>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</si>
  <si>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</si>
  <si>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</si>
  <si>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</si>
  <si>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</si>
  <si>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</si>
  <si>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</si>
  <si>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</si>
  <si>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</si>
  <si>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</si>
  <si>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</si>
  <si>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</si>
  <si>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</si>
  <si>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</si>
  <si>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</si>
  <si>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</si>
  <si>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</si>
  <si>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</si>
  <si>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</si>
  <si>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</si>
  <si>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</si>
  <si>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</si>
  <si>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</si>
  <si>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</si>
  <si>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</si>
  <si>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</si>
  <si>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</si>
  <si>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</si>
  <si>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</si>
  <si>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</si>
  <si>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</si>
  <si>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</si>
  <si>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</si>
  <si>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</si>
  <si>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</si>
  <si>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</si>
  <si>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</si>
  <si>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</si>
  <si>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</si>
  <si>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</si>
  <si>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</si>
  <si>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</si>
  <si>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</si>
  <si>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</si>
  <si>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</si>
  <si>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</si>
  <si>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</si>
  <si>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</si>
  <si>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</si>
  <si>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</si>
  <si>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</si>
  <si>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</si>
  <si>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</si>
  <si>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</si>
  <si>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</si>
  <si>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</si>
  <si>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</si>
  <si>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</si>
  <si>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</si>
  <si>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</si>
  <si>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</si>
  <si>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</si>
  <si>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</si>
  <si>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</si>
  <si>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</si>
  <si>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</si>
  <si>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</si>
  <si>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</si>
  <si>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</si>
  <si>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</si>
  <si>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</si>
  <si>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</si>
  <si>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</si>
  <si>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</si>
  <si>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</si>
  <si>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</si>
  <si>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</si>
  <si>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</si>
  <si>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</si>
  <si>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</si>
  <si>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</si>
  <si>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</si>
  <si>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</si>
  <si>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</si>
  <si>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</si>
  <si>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</si>
  <si>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</si>
  <si>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</si>
  <si>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</si>
  <si>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</si>
  <si>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</si>
  <si>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</si>
  <si>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</si>
  <si>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</si>
  <si>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</si>
  <si>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</si>
  <si>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</si>
  <si>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</si>
  <si>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</si>
  <si>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</si>
  <si>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</si>
  <si>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</si>
  <si>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</si>
  <si>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</si>
  <si>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</si>
  <si>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</si>
  <si>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</si>
  <si>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</si>
  <si>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</si>
  <si>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</si>
  <si>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</si>
  <si>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</si>
  <si>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</si>
  <si>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</si>
  <si>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</si>
  <si>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</si>
  <si>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</si>
  <si>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</si>
  <si>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</si>
  <si>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</si>
  <si>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</si>
  <si>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</si>
  <si>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</si>
  <si>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</si>
  <si>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</si>
  <si>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</si>
  <si>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</si>
  <si>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</si>
  <si>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</si>
  <si>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</si>
  <si>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</si>
  <si>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</si>
  <si>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</si>
  <si>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</si>
  <si>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</si>
  <si>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</si>
  <si>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</si>
  <si>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</si>
  <si>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</si>
  <si>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</si>
  <si>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</si>
  <si>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</si>
  <si>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</si>
  <si>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</si>
  <si>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</si>
  <si>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</si>
  <si>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</si>
  <si>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</si>
  <si>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</si>
  <si>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</si>
  <si>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</si>
  <si>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</si>
  <si>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</si>
  <si>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</si>
  <si>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</si>
  <si>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</si>
  <si>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</si>
  <si>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</si>
  <si>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</si>
  <si>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</si>
  <si>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</si>
  <si>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</si>
  <si>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</si>
  <si>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</si>
  <si>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</si>
  <si>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</si>
  <si>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</si>
  <si>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</si>
  <si>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</si>
  <si>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</si>
  <si>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</si>
  <si>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</si>
  <si>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</si>
  <si>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</si>
  <si>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</si>
  <si>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</si>
  <si>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</si>
  <si>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</si>
  <si>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</si>
  <si>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</si>
  <si>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</si>
  <si>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</si>
  <si>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</si>
  <si>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</si>
  <si>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</si>
  <si>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</si>
  <si>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</si>
  <si>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</si>
  <si>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</si>
  <si>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</si>
  <si>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</si>
  <si>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</si>
  <si>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</si>
  <si>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</si>
  <si>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</si>
  <si>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</si>
  <si>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</si>
  <si>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</si>
  <si>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</si>
  <si>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</si>
  <si>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</si>
  <si>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</si>
  <si>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</si>
  <si>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</si>
  <si>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</si>
  <si>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</si>
  <si>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</si>
  <si>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</si>
  <si>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</si>
  <si>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</si>
  <si>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</si>
  <si>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</si>
  <si>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</si>
  <si>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</si>
  <si>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</si>
  <si>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</si>
  <si>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</si>
  <si>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</si>
  <si>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</si>
  <si>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</si>
  <si>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</si>
  <si>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</si>
  <si>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</si>
  <si>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</si>
  <si>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</si>
  <si>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</si>
  <si>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</si>
  <si>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</si>
  <si>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</si>
  <si>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</si>
  <si>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</si>
  <si>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</si>
  <si>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</si>
  <si>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</si>
  <si>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</si>
  <si>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</si>
  <si>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</si>
  <si>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</si>
  <si>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</si>
  <si>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</si>
  <si>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</si>
  <si>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</si>
  <si>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</si>
  <si>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</si>
  <si>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</si>
  <si>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</si>
  <si>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</si>
  <si>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</si>
  <si>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</si>
  <si>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</si>
  <si>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</si>
  <si>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</si>
  <si>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</si>
  <si>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</si>
  <si>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</si>
  <si>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</si>
  <si>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</si>
  <si>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</si>
  <si>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</si>
  <si>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</si>
  <si>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</si>
  <si>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</si>
  <si>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</si>
  <si>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</si>
  <si>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</si>
  <si>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</si>
  <si>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</si>
  <si>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</si>
  <si>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</si>
  <si>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</si>
  <si>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</si>
  <si>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</si>
  <si>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</si>
  <si>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</si>
  <si>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</si>
  <si>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</si>
  <si>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</si>
  <si>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</si>
  <si>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</si>
  <si>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</si>
  <si>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</si>
  <si>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</si>
  <si>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</si>
  <si>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</si>
  <si>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</si>
  <si>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</si>
  <si>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</si>
  <si>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</si>
  <si>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</si>
  <si>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</si>
  <si>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</si>
  <si>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</si>
  <si>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</si>
  <si>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</si>
  <si>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</si>
  <si>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</si>
  <si>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</si>
  <si>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</si>
  <si>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</si>
  <si>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</si>
  <si>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</si>
  <si>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</si>
  <si>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</si>
  <si>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</si>
  <si>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</si>
  <si>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</si>
  <si>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</si>
  <si>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</si>
  <si>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</si>
  <si>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</si>
  <si>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</si>
  <si>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</si>
  <si>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</si>
  <si>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</si>
  <si>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</si>
  <si>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</si>
  <si>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</si>
  <si>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</si>
  <si>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</si>
  <si>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</si>
  <si>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</si>
  <si>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</si>
  <si>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</si>
  <si>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</si>
  <si>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</si>
  <si>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</si>
  <si>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</si>
  <si>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</si>
  <si>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</si>
  <si>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</si>
  <si>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</si>
  <si>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</si>
  <si>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</si>
  <si>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</si>
  <si>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</si>
  <si>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</si>
  <si>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</si>
  <si>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</si>
  <si>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</si>
  <si>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</si>
  <si>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</si>
  <si>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</si>
  <si>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</si>
  <si>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</si>
  <si>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</si>
  <si>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</si>
  <si>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</si>
  <si>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</si>
  <si>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</si>
  <si>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</si>
  <si>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</si>
  <si>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</si>
  <si>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</si>
  <si>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</si>
  <si>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</si>
  <si>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</si>
  <si>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</si>
  <si>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</si>
  <si>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</si>
  <si>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</si>
  <si>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</si>
  <si>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</si>
  <si>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</si>
  <si>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</si>
  <si>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</si>
  <si>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</si>
  <si>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</si>
  <si>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</si>
  <si>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</si>
  <si>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</si>
  <si>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</si>
  <si>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</si>
  <si>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</si>
  <si>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</si>
  <si>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</si>
  <si>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</si>
  <si>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</si>
  <si>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</si>
  <si>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</si>
  <si>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</si>
  <si>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</si>
  <si>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</si>
  <si>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</si>
  <si>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</si>
  <si>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</si>
  <si>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</si>
  <si>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</si>
  <si>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</si>
  <si>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</si>
  <si>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</si>
  <si>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</si>
  <si>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</si>
  <si>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</si>
  <si>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</si>
  <si>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</si>
  <si>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</si>
  <si>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</si>
  <si>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</si>
  <si>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</si>
  <si>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</si>
  <si>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</si>
  <si>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</si>
  <si>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</si>
  <si>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</si>
  <si>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</si>
  <si>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</si>
  <si>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</si>
  <si>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</si>
  <si>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</si>
  <si>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</si>
  <si>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</si>
  <si>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</si>
  <si>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</si>
  <si>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</si>
  <si>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</si>
  <si>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</si>
  <si>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</si>
  <si>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</si>
  <si>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</si>
  <si>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</si>
  <si>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</si>
  <si>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</si>
  <si>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</si>
  <si>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</si>
  <si>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</si>
  <si>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</si>
  <si>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</si>
  <si>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</si>
  <si>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</si>
  <si>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</si>
  <si>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</si>
  <si>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</si>
  <si>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</si>
  <si>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</si>
  <si>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</si>
  <si>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</si>
  <si>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</si>
  <si>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</si>
  <si>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</si>
  <si>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</si>
  <si>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</si>
  <si>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</si>
  <si>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</si>
  <si>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</si>
  <si>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</si>
  <si>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</si>
  <si>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</si>
  <si>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</si>
  <si>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</si>
  <si>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</si>
  <si>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</si>
  <si>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</si>
  <si>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</si>
  <si>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</si>
  <si>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</si>
  <si>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</si>
  <si>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</si>
  <si>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</si>
  <si>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</si>
  <si>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</si>
  <si>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</si>
  <si>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</si>
  <si>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</si>
  <si>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</si>
  <si>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</si>
  <si>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</si>
  <si>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</si>
  <si>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</si>
  <si>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</si>
  <si>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</si>
  <si>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</si>
  <si>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</si>
  <si>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</si>
  <si>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</si>
  <si>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</si>
  <si>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</si>
  <si>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</si>
  <si>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</si>
  <si>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</si>
  <si>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</si>
  <si>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</si>
  <si>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</si>
  <si>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</si>
  <si>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</si>
  <si>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</si>
  <si>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</si>
  <si>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</si>
  <si>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</si>
  <si>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</si>
  <si>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</si>
  <si>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</si>
  <si>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</si>
  <si>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</si>
  <si>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</si>
  <si>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</si>
  <si>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</si>
  <si>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</si>
  <si>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</si>
  <si>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</si>
  <si>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</si>
  <si>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</si>
  <si>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</si>
  <si>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</si>
  <si>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</si>
  <si>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</si>
  <si>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</si>
  <si>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</si>
  <si>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</si>
  <si>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</si>
  <si>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</si>
  <si>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</si>
  <si>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</si>
  <si>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</si>
  <si>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</si>
  <si>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</si>
  <si>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</si>
  <si>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</si>
  <si>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</si>
  <si>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</si>
  <si>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</si>
  <si>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</si>
  <si>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</si>
  <si>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</si>
  <si>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</si>
  <si>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</si>
  <si>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</si>
  <si>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</si>
  <si>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</si>
  <si>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</si>
  <si>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</si>
  <si>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</si>
  <si>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</si>
  <si>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</si>
  <si>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</si>
  <si>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</si>
  <si>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</si>
  <si>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</si>
  <si>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</si>
  <si>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</si>
  <si>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</si>
  <si>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</si>
  <si>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</si>
  <si>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</si>
  <si>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</si>
  <si>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</si>
  <si>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</si>
  <si>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</si>
  <si>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</si>
  <si>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</si>
  <si>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</si>
  <si>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</si>
  <si>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</si>
  <si>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</si>
  <si>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</si>
  <si>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</si>
  <si>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</si>
  <si>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</si>
  <si>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</si>
  <si>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</si>
  <si>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</si>
  <si>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</si>
  <si>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</si>
  <si>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</si>
  <si>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</si>
  <si>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</si>
  <si>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</si>
  <si>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</si>
  <si>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</si>
  <si>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</si>
  <si>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</si>
  <si>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</si>
  <si>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</si>
  <si>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</si>
  <si>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</si>
  <si>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</si>
  <si>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</si>
  <si>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</si>
  <si>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</si>
  <si>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</si>
  <si>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</si>
  <si>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</si>
  <si>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</si>
  <si>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</si>
  <si>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</si>
  <si>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</si>
  <si>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</si>
  <si>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</si>
  <si>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</si>
  <si>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</si>
  <si>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</si>
  <si>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</si>
  <si>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</si>
  <si>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</si>
  <si>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</si>
  <si>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</si>
  <si>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</si>
  <si>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</si>
  <si>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</si>
  <si>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</si>
  <si>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</si>
  <si>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</si>
  <si>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</si>
  <si>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</si>
  <si>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</si>
  <si>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</si>
  <si>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</si>
  <si>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</si>
  <si>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</si>
  <si>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</si>
  <si>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</si>
  <si>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</si>
  <si>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</si>
  <si>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</si>
  <si>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</si>
  <si>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</si>
  <si>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</si>
  <si>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</si>
  <si>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</si>
  <si>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</si>
  <si>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</si>
  <si>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</si>
  <si>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</si>
  <si>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</si>
  <si>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</si>
  <si>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</si>
  <si>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</si>
  <si>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</si>
  <si>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</si>
  <si>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</si>
  <si>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</si>
  <si>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</si>
  <si>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</si>
  <si>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</si>
  <si>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</si>
  <si>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</si>
  <si>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</si>
  <si>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</si>
  <si>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</si>
  <si>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</si>
  <si>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</si>
  <si>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</si>
  <si>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</si>
  <si>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</si>
  <si>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</si>
  <si>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</si>
  <si>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</si>
  <si>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</si>
  <si>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</si>
  <si>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</si>
  <si>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</si>
  <si>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</si>
  <si>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</si>
  <si>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</si>
  <si>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</si>
  <si>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</si>
  <si>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</si>
  <si>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</si>
  <si>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</si>
  <si>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</si>
  <si>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</si>
  <si>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</si>
  <si>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</si>
  <si>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</si>
  <si>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</si>
  <si>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</si>
  <si>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</si>
  <si>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</si>
  <si>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</si>
  <si>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</si>
  <si>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</si>
  <si>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</si>
  <si>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</si>
  <si>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</si>
  <si>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</si>
  <si>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</si>
  <si>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</si>
  <si>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</si>
  <si>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</si>
  <si>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</si>
  <si>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</si>
  <si>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</si>
  <si>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</si>
  <si>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</si>
  <si>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</si>
  <si>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</si>
  <si>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</si>
  <si>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</si>
  <si>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</si>
  <si>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</si>
  <si>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</si>
  <si>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</si>
  <si>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</si>
  <si>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</si>
  <si>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</si>
  <si>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</si>
  <si>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</si>
  <si>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</si>
  <si>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</si>
  <si>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</si>
  <si>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</si>
  <si>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</si>
  <si>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</si>
  <si>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</si>
  <si>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</si>
  <si>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</si>
  <si>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</si>
  <si>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</si>
  <si>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</si>
  <si>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</si>
  <si>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</si>
  <si>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</si>
  <si>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</si>
  <si>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</si>
  <si>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</si>
  <si>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</si>
  <si>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</si>
  <si>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</si>
  <si>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</si>
  <si>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</si>
  <si>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</si>
  <si>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</si>
  <si>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</si>
  <si>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</si>
  <si>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</si>
  <si>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</si>
  <si>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</si>
  <si>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</si>
  <si>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</si>
  <si>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</si>
  <si>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</si>
  <si>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</si>
  <si>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</si>
  <si>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</si>
  <si>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</si>
  <si>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</si>
  <si>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</si>
  <si>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</si>
  <si>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</si>
  <si>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</si>
  <si>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</si>
  <si>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</si>
  <si>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</si>
  <si>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</si>
  <si>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</si>
  <si>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</si>
  <si>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</si>
  <si>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</si>
  <si>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</si>
  <si>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</si>
  <si>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</si>
  <si>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</si>
  <si>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</si>
  <si>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</si>
  <si>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</si>
  <si>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</si>
  <si>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</si>
  <si>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</si>
  <si>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</si>
  <si>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</si>
  <si>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</si>
  <si>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</si>
  <si>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</si>
  <si>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</si>
  <si>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</si>
  <si>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</si>
  <si>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</si>
  <si>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</si>
  <si>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</si>
  <si>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</si>
  <si>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</si>
  <si>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</si>
  <si>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</si>
  <si>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</si>
  <si>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</si>
  <si>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</si>
  <si>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</si>
  <si>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</si>
  <si>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</si>
  <si>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</si>
  <si>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</si>
  <si>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</si>
  <si>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</si>
  <si>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</si>
  <si>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</si>
  <si>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</si>
  <si>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</si>
  <si>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</si>
  <si>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</si>
  <si>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</si>
  <si>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</si>
  <si>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</si>
  <si>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</si>
  <si>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</si>
  <si>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</si>
  <si>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</si>
  <si>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</si>
  <si>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</si>
  <si>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</si>
  <si>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</si>
  <si>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</si>
  <si>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</si>
  <si>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</si>
  <si>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</si>
  <si>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</si>
  <si>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</si>
  <si>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</si>
  <si>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</si>
  <si>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</si>
  <si>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</si>
  <si>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</si>
  <si>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</si>
  <si>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</si>
  <si>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</si>
  <si>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</si>
  <si>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</si>
  <si>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</si>
  <si>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</si>
  <si>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</si>
  <si>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</si>
  <si>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</si>
  <si>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</si>
  <si>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</si>
  <si>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</si>
  <si>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</si>
  <si>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</si>
  <si>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</si>
  <si>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</si>
  <si>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</si>
  <si>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</si>
  <si>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</si>
  <si>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</si>
  <si>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</si>
  <si>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</si>
  <si>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</si>
  <si>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</si>
  <si>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</si>
  <si>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</si>
  <si>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</si>
  <si>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</si>
  <si>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</si>
  <si>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</si>
  <si>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</si>
  <si>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</si>
  <si>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</si>
  <si>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</si>
  <si>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</si>
  <si>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</si>
  <si>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</si>
  <si>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</si>
  <si>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</si>
  <si>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</si>
  <si>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</si>
  <si>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</si>
  <si>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</si>
  <si>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</si>
  <si>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</si>
  <si>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</si>
  <si>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</si>
  <si>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</si>
  <si>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</si>
  <si>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</si>
  <si>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</si>
  <si>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</si>
  <si>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</si>
  <si>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</si>
  <si>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</si>
  <si>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</si>
  <si>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</si>
  <si>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</si>
  <si>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</si>
  <si>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</si>
  <si>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</si>
  <si>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</si>
  <si>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</si>
  <si>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</si>
  <si>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</si>
  <si>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</si>
  <si>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</si>
  <si>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</si>
  <si>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</si>
  <si>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</si>
  <si>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</si>
  <si>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</si>
  <si>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</si>
  <si>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</si>
  <si>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</si>
  <si>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</si>
  <si>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</si>
  <si>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</si>
  <si>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</si>
  <si>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</si>
  <si>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</si>
  <si>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</si>
  <si>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</si>
  <si>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</si>
  <si>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</si>
  <si>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</si>
  <si>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</si>
  <si>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</si>
  <si>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</si>
  <si>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</si>
  <si>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</si>
  <si>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</si>
  <si>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</si>
  <si>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</si>
  <si>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</si>
  <si>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</si>
  <si>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</si>
  <si>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</si>
  <si>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</si>
  <si>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</si>
  <si>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</si>
  <si>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</si>
  <si>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</si>
  <si>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</si>
  <si>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</si>
  <si>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</si>
  <si>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</si>
  <si>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</si>
  <si>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</si>
  <si>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</si>
  <si>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</si>
  <si>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</si>
  <si>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</si>
  <si>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</si>
  <si>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</si>
  <si>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</si>
  <si>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</si>
  <si>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</si>
  <si>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</si>
  <si>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</si>
  <si>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</si>
  <si>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</si>
  <si>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</si>
  <si>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</si>
  <si>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</si>
  <si>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</si>
  <si>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</si>
  <si>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</si>
  <si>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</si>
  <si>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</si>
  <si>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</si>
  <si>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</si>
  <si>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</si>
  <si>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</si>
  <si>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</si>
  <si>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</si>
  <si>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</si>
  <si>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</si>
  <si>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</si>
  <si>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</si>
  <si>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</si>
  <si>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</si>
  <si>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</si>
  <si>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</si>
  <si>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</si>
  <si>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</si>
  <si>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</si>
  <si>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</si>
  <si>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</si>
  <si>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</si>
  <si>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</si>
  <si>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</si>
  <si>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</si>
  <si>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</si>
  <si>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</si>
  <si>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</si>
  <si>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</si>
  <si>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</si>
  <si>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</si>
  <si>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</si>
  <si>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</si>
  <si>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</si>
  <si>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</si>
  <si>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</si>
  <si>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</si>
  <si>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</si>
  <si>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</si>
  <si>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</si>
  <si>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</si>
  <si>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</si>
  <si>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</si>
  <si>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</si>
  <si>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</si>
  <si>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</si>
  <si>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</si>
  <si>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</si>
  <si>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</si>
  <si>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</si>
  <si>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</si>
  <si>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</si>
  <si>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</si>
  <si>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</si>
  <si>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</si>
  <si>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</si>
  <si>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</si>
  <si>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</si>
  <si>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</si>
  <si>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</si>
  <si>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</si>
  <si>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</si>
  <si>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</si>
  <si>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</si>
  <si>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</si>
  <si>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</si>
  <si>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</si>
  <si>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</si>
  <si>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</si>
  <si>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</si>
  <si>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</si>
  <si>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</si>
  <si>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</si>
  <si>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</si>
  <si>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</si>
  <si>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</si>
  <si>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</si>
  <si>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</si>
  <si>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</si>
  <si>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</si>
  <si>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</si>
  <si>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</si>
  <si>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</si>
  <si>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</si>
  <si>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</si>
  <si>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</si>
  <si>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</si>
  <si>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</si>
  <si>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</si>
  <si>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</si>
  <si>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</si>
  <si>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</si>
  <si>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</si>
  <si>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</si>
  <si>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</si>
  <si>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</si>
  <si>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</si>
  <si>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</si>
  <si>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</si>
  <si>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</si>
  <si>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</si>
  <si>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</si>
  <si>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</si>
  <si>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</si>
  <si>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</si>
  <si>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</si>
  <si>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</si>
  <si>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</si>
  <si>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</si>
  <si>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</si>
  <si>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</si>
  <si>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</si>
  <si>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</si>
  <si>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</si>
  <si>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</si>
  <si>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</si>
  <si>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</si>
  <si>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</si>
  <si>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</si>
  <si>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</si>
  <si>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</si>
  <si>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</si>
  <si>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</si>
  <si>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</si>
  <si>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</si>
  <si>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</si>
  <si>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</si>
  <si>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</si>
  <si>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</si>
  <si>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</si>
  <si>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</si>
  <si>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</si>
  <si>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</si>
  <si>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</si>
  <si>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</si>
  <si>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</si>
  <si>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</si>
  <si>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</si>
  <si>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</si>
  <si>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</si>
  <si>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</si>
  <si>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</si>
  <si>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</si>
  <si>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</si>
  <si>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</si>
  <si>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</si>
  <si>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</si>
  <si>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</si>
  <si>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</si>
  <si>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</si>
  <si>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</si>
  <si>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</si>
  <si>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</si>
  <si>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</si>
  <si>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</si>
  <si>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</si>
  <si>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</si>
  <si>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</si>
  <si>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</si>
  <si>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</si>
  <si>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</si>
  <si>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</si>
  <si>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</si>
  <si>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</si>
  <si>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</si>
  <si>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</si>
  <si>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</si>
  <si>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</si>
  <si>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</si>
  <si>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</si>
  <si>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</si>
  <si>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</si>
  <si>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</si>
  <si>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</si>
  <si>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</si>
  <si>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</si>
  <si>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</si>
  <si>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</si>
  <si>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</si>
  <si>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</si>
  <si>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</si>
  <si>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</si>
  <si>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</si>
  <si>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</si>
  <si>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</si>
  <si>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</si>
  <si>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</si>
  <si>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</si>
  <si>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</si>
  <si>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</si>
  <si>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</si>
  <si>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</si>
  <si>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</si>
  <si>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</si>
  <si>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</si>
  <si>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</si>
  <si>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</si>
  <si>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</si>
  <si>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</si>
  <si>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</si>
  <si>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</si>
  <si>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</si>
  <si>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</si>
  <si>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</si>
  <si>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</si>
  <si>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</si>
  <si>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</si>
  <si>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</si>
  <si>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</si>
  <si>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</si>
  <si>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</si>
  <si>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</si>
  <si>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</si>
  <si>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</si>
  <si>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</si>
  <si>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</si>
  <si>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</si>
  <si>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</si>
  <si>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</si>
  <si>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</si>
  <si>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</si>
  <si>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</si>
  <si>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</si>
  <si>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</si>
  <si>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</si>
  <si>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</si>
  <si>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</si>
  <si>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</si>
  <si>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</si>
  <si>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</si>
  <si>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</si>
  <si>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</si>
  <si>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</si>
  <si>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</si>
  <si>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</si>
  <si>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</si>
  <si>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</si>
  <si>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</si>
  <si>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</si>
  <si>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</si>
  <si>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</si>
  <si>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</si>
  <si>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</si>
  <si>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</si>
  <si>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</si>
  <si>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</si>
  <si>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</si>
  <si>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</si>
  <si>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</si>
  <si>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</si>
  <si>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</si>
  <si>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</si>
  <si>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</si>
  <si>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</si>
  <si>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</si>
  <si>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</si>
  <si>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</si>
  <si>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</si>
  <si>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</si>
  <si>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</si>
  <si>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</si>
  <si>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</si>
  <si>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</si>
  <si>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</si>
  <si>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</si>
  <si>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</si>
  <si>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</si>
  <si>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</si>
  <si>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</si>
  <si>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</si>
  <si>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</si>
  <si>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</si>
  <si>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</si>
  <si>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</si>
  <si>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</si>
  <si>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</si>
  <si>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</si>
  <si>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</si>
  <si>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</si>
  <si>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</si>
  <si>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</si>
  <si>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</si>
  <si>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</si>
  <si>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</si>
  <si>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</si>
  <si>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</si>
  <si>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</si>
  <si>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</si>
  <si>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</si>
  <si>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</si>
  <si>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</si>
  <si>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</si>
  <si>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</si>
  <si>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</si>
  <si>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</si>
  <si>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</si>
  <si>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</si>
  <si>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</si>
  <si>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</si>
  <si>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</si>
  <si>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</si>
  <si>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</si>
  <si>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</si>
  <si>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</si>
  <si>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</si>
  <si>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</si>
  <si>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</si>
  <si>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</si>
  <si>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</si>
  <si>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</si>
  <si>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</si>
  <si>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</si>
  <si>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</si>
  <si>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</si>
  <si>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</si>
  <si>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</si>
  <si>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</si>
  <si>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</si>
  <si>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</si>
  <si>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</si>
  <si>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</si>
  <si>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</si>
  <si>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</si>
  <si>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</si>
  <si>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</si>
  <si>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</si>
  <si>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</si>
  <si>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</si>
  <si>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</si>
  <si>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</si>
  <si>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</si>
  <si>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</si>
  <si>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</si>
  <si>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</si>
  <si>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</si>
  <si>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</si>
  <si>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</si>
  <si>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</si>
  <si>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</si>
  <si>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</si>
  <si>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</si>
  <si>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</si>
  <si>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</si>
  <si>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</si>
  <si>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</si>
  <si>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</si>
  <si>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</si>
  <si>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</si>
  <si>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</si>
  <si>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</si>
  <si>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</si>
  <si>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</si>
  <si>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</si>
  <si>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</si>
  <si>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</si>
  <si>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</si>
  <si>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</si>
  <si>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</si>
  <si>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</si>
  <si>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</si>
  <si>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</si>
  <si>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</si>
  <si>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</si>
  <si>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</si>
  <si>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</si>
  <si>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</si>
  <si>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</si>
  <si>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</si>
  <si>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</si>
  <si>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</si>
  <si>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</si>
  <si>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</si>
  <si>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</si>
  <si>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</si>
  <si>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</si>
  <si>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</si>
  <si>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</si>
  <si>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</si>
  <si>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</si>
  <si>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</si>
  <si>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</si>
  <si>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</si>
  <si>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</si>
  <si>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</si>
  <si>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</si>
  <si>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</si>
  <si>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</si>
  <si>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</si>
  <si>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</si>
  <si>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</si>
  <si>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</si>
  <si>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</si>
  <si>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</si>
  <si>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</si>
  <si>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</si>
  <si>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</si>
  <si>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</si>
  <si>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</si>
  <si>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</si>
  <si>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</si>
  <si>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</si>
  <si>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</si>
  <si>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</si>
  <si>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</si>
  <si>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</si>
  <si>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</si>
  <si>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</si>
  <si>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</si>
  <si>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</si>
  <si>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</si>
  <si>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</si>
  <si>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</si>
  <si>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</si>
  <si>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</si>
  <si>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</si>
  <si>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</si>
  <si>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</si>
  <si>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</si>
  <si>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</si>
  <si>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</si>
  <si>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</si>
  <si>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</si>
  <si>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</si>
  <si>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</si>
  <si>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</si>
  <si>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</si>
  <si>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</si>
  <si>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</si>
  <si>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</si>
  <si>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</si>
  <si>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</si>
  <si>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</si>
  <si>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</si>
  <si>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</si>
  <si>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</si>
  <si>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</si>
  <si>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</si>
  <si>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</si>
  <si>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</si>
  <si>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</si>
  <si>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</si>
  <si>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</si>
  <si>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</si>
  <si>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</si>
  <si>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</si>
  <si>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</si>
  <si>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</si>
  <si>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</si>
  <si>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</si>
  <si>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</si>
  <si>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</si>
  <si>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</si>
  <si>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</si>
  <si>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</si>
  <si>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</si>
  <si>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</si>
  <si>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</si>
  <si>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</si>
  <si>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</si>
  <si>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</si>
  <si>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</si>
  <si>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</si>
  <si>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</si>
  <si>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</si>
  <si>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</si>
  <si>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</si>
  <si>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</si>
  <si>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</si>
  <si>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</si>
  <si>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</si>
  <si>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</si>
  <si>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</si>
  <si>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</si>
  <si>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</si>
  <si>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</si>
  <si>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</si>
  <si>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</si>
  <si>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</si>
  <si>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</si>
  <si>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</si>
  <si>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</si>
  <si>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</si>
  <si>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</si>
  <si>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</si>
  <si>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</si>
  <si>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</si>
  <si>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</si>
  <si>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</si>
  <si>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</si>
  <si>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</si>
  <si>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</si>
  <si>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</si>
  <si>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</si>
  <si>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</si>
  <si>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</si>
  <si>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</si>
  <si>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</si>
  <si>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</si>
  <si>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</si>
  <si>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</si>
  <si>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</si>
  <si>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</si>
  <si>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</si>
  <si>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</si>
  <si>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</si>
  <si>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</si>
  <si>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</si>
  <si>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</si>
  <si>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</si>
  <si>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</si>
  <si>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</si>
  <si>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</si>
  <si>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</si>
  <si>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</si>
  <si>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</si>
  <si>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</si>
  <si>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</si>
  <si>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</si>
  <si>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</si>
  <si>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</si>
  <si>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</si>
  <si>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</si>
  <si>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</si>
  <si>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</si>
  <si>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</si>
  <si>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</si>
  <si>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</si>
  <si>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</si>
  <si>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</si>
  <si>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</si>
  <si>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</si>
  <si>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</si>
  <si>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</si>
  <si>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</si>
  <si>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</si>
  <si>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</si>
  <si>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</si>
  <si>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</si>
  <si>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</si>
  <si>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</si>
  <si>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</si>
  <si>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</si>
  <si>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</si>
  <si>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</si>
  <si>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</si>
  <si>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</si>
  <si>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</si>
  <si>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</si>
  <si>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</si>
  <si>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</si>
  <si>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</si>
  <si>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</si>
  <si>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</si>
  <si>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</si>
  <si>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</si>
  <si>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</si>
  <si>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</si>
  <si>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</si>
  <si>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</si>
  <si>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</si>
  <si>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</si>
  <si>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</si>
  <si>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</si>
  <si>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</si>
  <si>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</si>
  <si>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</si>
  <si>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</si>
  <si>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</si>
  <si>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</si>
  <si>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</si>
  <si>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</si>
  <si>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</si>
  <si>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</si>
  <si>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</si>
  <si>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</si>
  <si>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</si>
  <si>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</si>
  <si>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</si>
  <si>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</si>
  <si>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</si>
  <si>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</si>
  <si>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</si>
  <si>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</si>
  <si>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</si>
  <si>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</si>
  <si>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</si>
  <si>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</si>
  <si>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</si>
  <si>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</si>
  <si>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</si>
  <si>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</si>
  <si>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</si>
  <si>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</si>
  <si>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</si>
  <si>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</si>
  <si>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</si>
  <si>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</si>
  <si>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</si>
  <si>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</si>
  <si>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</si>
  <si>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</si>
  <si>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</si>
  <si>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</si>
  <si>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</si>
  <si>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</si>
  <si>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</si>
  <si>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</si>
  <si>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</si>
  <si>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</si>
  <si>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</si>
  <si>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</si>
  <si>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</si>
  <si>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</si>
  <si>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</si>
  <si>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</si>
  <si>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</si>
  <si>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</si>
  <si>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</si>
  <si>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</si>
  <si>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</si>
  <si>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</si>
  <si>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</si>
  <si>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</si>
  <si>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</si>
  <si>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</si>
  <si>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</si>
  <si>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</si>
  <si>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</si>
  <si>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</si>
  <si>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</si>
  <si>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</si>
  <si>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</si>
  <si>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</si>
  <si>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</si>
  <si>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</si>
  <si>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</si>
  <si>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</si>
  <si>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</si>
  <si>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</si>
  <si>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</si>
  <si>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</si>
  <si>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</si>
  <si>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</si>
  <si>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</si>
  <si>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</si>
  <si>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</si>
  <si>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</si>
  <si>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</si>
  <si>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</si>
  <si>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</si>
  <si>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</si>
  <si>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</si>
  <si>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</si>
  <si>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</si>
  <si>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</si>
  <si>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</si>
  <si>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</si>
  <si>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</si>
  <si>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</si>
  <si>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</si>
  <si>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</si>
  <si>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</si>
  <si>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</si>
  <si>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</si>
  <si>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</si>
  <si>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</si>
  <si>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</si>
  <si>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</si>
  <si>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</si>
  <si>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</si>
  <si>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</si>
  <si>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</si>
  <si>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</si>
  <si>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</si>
  <si>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</si>
  <si>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</si>
  <si>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</si>
  <si>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</si>
  <si>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</si>
  <si>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</si>
  <si>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</si>
  <si>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</si>
  <si>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</si>
  <si>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</si>
  <si>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</si>
  <si>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</si>
  <si>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</si>
  <si>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</si>
  <si>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</si>
  <si>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</si>
  <si>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</si>
  <si>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</si>
  <si>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</si>
  <si>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</si>
  <si>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</si>
  <si>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</si>
  <si>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</si>
  <si>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</si>
  <si>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</si>
  <si>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</si>
  <si>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</si>
  <si>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</si>
  <si>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</si>
  <si>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</si>
  <si>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</si>
  <si>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</si>
  <si>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</si>
  <si>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</si>
  <si>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</si>
  <si>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</si>
  <si>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</si>
  <si>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</si>
  <si>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</si>
  <si>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</si>
  <si>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</si>
  <si>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</si>
  <si>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</si>
  <si>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</si>
  <si>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</si>
  <si>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</si>
  <si>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</si>
  <si>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</si>
  <si>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</si>
  <si>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</si>
  <si>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</si>
  <si>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</si>
  <si>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</si>
  <si>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</si>
  <si>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</si>
  <si>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</si>
  <si>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</si>
  <si>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</si>
  <si>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</si>
  <si>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</si>
  <si>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</si>
  <si>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</si>
  <si>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</si>
  <si>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</si>
  <si>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</si>
  <si>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</si>
  <si>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</si>
  <si>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</si>
  <si>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</si>
  <si>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</si>
  <si>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</si>
  <si>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</si>
  <si>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</si>
  <si>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</si>
  <si>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</si>
  <si>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</si>
  <si>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</si>
  <si>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</si>
  <si>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</si>
  <si>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</si>
  <si>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</si>
  <si>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</si>
  <si>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</si>
  <si>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</si>
  <si>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</si>
  <si>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</si>
  <si>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</si>
  <si>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</si>
  <si>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</si>
  <si>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</si>
  <si>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</si>
  <si>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</si>
  <si>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</si>
  <si>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</si>
  <si>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</si>
  <si>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</si>
  <si>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</si>
  <si>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</si>
  <si>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</si>
  <si>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</si>
  <si>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</si>
  <si>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</si>
  <si>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</si>
  <si>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</si>
  <si>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</si>
  <si>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</si>
  <si>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</si>
  <si>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</si>
  <si>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</si>
  <si>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</si>
  <si>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</si>
  <si>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</si>
  <si>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</si>
  <si>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</si>
  <si>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</si>
  <si>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</si>
  <si>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</si>
  <si>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</si>
  <si>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</si>
  <si>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</si>
  <si>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</si>
  <si>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</si>
  <si>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</si>
  <si>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</si>
  <si>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</si>
  <si>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</si>
  <si>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</si>
  <si>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</si>
  <si>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</si>
  <si>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</si>
  <si>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</si>
  <si>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</si>
  <si>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</si>
  <si>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</si>
  <si>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</si>
  <si>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</si>
  <si>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</si>
  <si>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</si>
  <si>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</si>
  <si>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</si>
  <si>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</si>
  <si>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</si>
  <si>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</si>
  <si>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</si>
  <si>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</si>
  <si>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</si>
  <si>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</si>
  <si>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</si>
  <si>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</si>
  <si>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</si>
  <si>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</si>
  <si>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</si>
  <si>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</si>
  <si>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</si>
  <si>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</si>
  <si>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</si>
  <si>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</si>
  <si>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</si>
  <si>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</si>
  <si>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</si>
  <si>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</si>
  <si>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</si>
  <si>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</si>
  <si>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</si>
  <si>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</si>
  <si>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</si>
  <si>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</si>
  <si>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</si>
  <si>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</si>
  <si>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</si>
  <si>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</si>
  <si>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</si>
  <si>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</si>
  <si>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</si>
  <si>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</si>
  <si>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</si>
  <si>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</si>
  <si>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</si>
  <si>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</si>
  <si>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</si>
  <si>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</si>
  <si>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</si>
  <si>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</si>
  <si>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</si>
  <si>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</si>
  <si>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</si>
  <si>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</si>
  <si>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</si>
  <si>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</si>
  <si>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</si>
  <si>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</si>
  <si>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</si>
  <si>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</si>
  <si>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</si>
  <si>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</si>
  <si>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</si>
  <si>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</si>
  <si>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</si>
  <si>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</si>
  <si>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</si>
  <si>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</si>
  <si>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</si>
  <si>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</si>
  <si>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</si>
  <si>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</si>
  <si>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</si>
  <si>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</si>
  <si>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</si>
  <si>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</si>
  <si>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</si>
  <si>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</si>
  <si>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</si>
  <si>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</si>
  <si>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</si>
  <si>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</si>
  <si>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</si>
  <si>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</si>
  <si>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</si>
  <si>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</si>
  <si>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</si>
  <si>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</si>
  <si>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</si>
  <si>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</si>
  <si>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</si>
  <si>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</si>
  <si>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</si>
  <si>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</si>
  <si>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</si>
  <si>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</si>
  <si>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</si>
  <si>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</si>
  <si>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</si>
  <si>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</si>
  <si>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</si>
  <si>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</si>
  <si>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</si>
  <si>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</si>
  <si>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</si>
  <si>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</si>
  <si>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</si>
  <si>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</si>
  <si>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</si>
  <si>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</si>
  <si>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</si>
  <si>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</si>
  <si>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</si>
  <si>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</si>
  <si>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</si>
  <si>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</si>
  <si>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</si>
  <si>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</si>
  <si>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</si>
  <si>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</si>
  <si>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</si>
  <si>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</si>
  <si>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</si>
  <si>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</si>
  <si>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</si>
  <si>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</si>
  <si>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</si>
  <si>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</si>
  <si>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</si>
  <si>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</si>
  <si>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</si>
  <si>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</si>
  <si>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</si>
  <si>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</si>
  <si>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</si>
  <si>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</si>
  <si>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</si>
  <si>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</si>
  <si>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</si>
  <si>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</si>
  <si>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</si>
  <si>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</si>
  <si>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</si>
  <si>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</si>
  <si>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</si>
  <si>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</si>
  <si>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</si>
  <si>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</si>
  <si>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</si>
  <si>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</si>
  <si>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</si>
  <si>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</si>
  <si>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</si>
  <si>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</si>
  <si>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</si>
  <si>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</si>
  <si>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</si>
  <si>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</si>
  <si>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</si>
  <si>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</si>
  <si>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</si>
  <si>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</si>
  <si>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</si>
  <si>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</si>
  <si>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</si>
  <si>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</si>
  <si>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</si>
  <si>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</si>
  <si>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</si>
  <si>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</si>
  <si>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</si>
  <si>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</si>
  <si>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</si>
  <si>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</si>
  <si>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</si>
  <si>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</si>
  <si>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</si>
  <si>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</si>
  <si>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</si>
  <si>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</si>
  <si>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</si>
  <si>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</si>
  <si>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</si>
  <si>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</si>
  <si>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</si>
  <si>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</si>
  <si>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</si>
  <si>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</si>
  <si>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</si>
  <si>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</si>
  <si>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</si>
  <si>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</si>
  <si>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</si>
  <si>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</si>
  <si>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</si>
  <si>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</si>
  <si>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</si>
  <si>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</si>
  <si>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</si>
  <si>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</si>
  <si>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</si>
  <si>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</si>
  <si>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</si>
  <si>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</si>
  <si>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</si>
  <si>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</si>
  <si>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</si>
  <si>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</si>
  <si>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</si>
  <si>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</si>
  <si>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</si>
  <si>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</si>
  <si>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</si>
  <si>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</si>
  <si>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</si>
  <si>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</si>
  <si>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</si>
  <si>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</si>
  <si>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</si>
  <si>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</si>
  <si>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</si>
  <si>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</si>
  <si>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</si>
  <si>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</si>
  <si>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</si>
  <si>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</si>
  <si>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</si>
  <si>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</si>
  <si>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</si>
  <si>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</si>
  <si>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</si>
  <si>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</si>
  <si>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</si>
  <si>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</si>
  <si>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</si>
  <si>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</si>
  <si>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</si>
  <si>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</si>
  <si>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</si>
  <si>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</si>
  <si>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</si>
  <si>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</si>
  <si>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</si>
  <si>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</si>
  <si>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</si>
  <si>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</si>
  <si>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</si>
  <si>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</si>
  <si>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</si>
  <si>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</si>
  <si>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</si>
  <si>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</si>
  <si>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</si>
  <si>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</si>
  <si>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</si>
  <si>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</si>
  <si>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</si>
  <si>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</si>
  <si>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</si>
  <si>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</si>
  <si>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</si>
  <si>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</si>
  <si>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</si>
  <si>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</si>
  <si>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</si>
  <si>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</si>
  <si>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</si>
  <si>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</si>
  <si>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</si>
  <si>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</si>
  <si>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</si>
  <si>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</si>
  <si>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</si>
  <si>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</si>
  <si>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</si>
  <si>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</si>
  <si>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</si>
  <si>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</si>
  <si>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</si>
  <si>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</si>
  <si>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</si>
  <si>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</si>
  <si>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</si>
  <si>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</si>
  <si>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</si>
  <si>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</si>
  <si>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</si>
  <si>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</si>
  <si>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</si>
  <si>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</si>
  <si>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</si>
  <si>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</si>
  <si>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</si>
  <si>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</si>
  <si>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</si>
  <si>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</si>
  <si>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</si>
  <si>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</si>
  <si>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</si>
  <si>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</si>
  <si>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</si>
  <si>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</si>
  <si>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</si>
  <si>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</si>
  <si>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</si>
  <si>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</si>
  <si>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</si>
  <si>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</si>
  <si>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</si>
  <si>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</si>
  <si>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</si>
  <si>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</si>
  <si>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</si>
  <si>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</si>
  <si>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</si>
  <si>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</si>
  <si>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</si>
  <si>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</si>
  <si>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</si>
  <si>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</si>
  <si>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</si>
  <si>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</si>
  <si>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</si>
  <si>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</si>
  <si>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</si>
  <si>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</si>
  <si>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</si>
  <si>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</si>
  <si>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</si>
  <si>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</si>
  <si>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</si>
  <si>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</si>
  <si>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</si>
  <si>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</si>
  <si>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</si>
  <si>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</si>
  <si>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</si>
  <si>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</si>
  <si>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</si>
  <si>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</si>
  <si>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</si>
  <si>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</si>
  <si>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</si>
  <si>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</si>
  <si>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</si>
  <si>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</si>
  <si>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</si>
  <si>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</si>
  <si>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</si>
  <si>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</si>
  <si>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</si>
  <si>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</si>
  <si>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</si>
  <si>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</si>
  <si>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</si>
  <si>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</si>
  <si>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</si>
  <si>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</si>
  <si>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</si>
  <si>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</si>
  <si>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</si>
  <si>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</si>
  <si>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</si>
  <si>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</si>
  <si>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</si>
  <si>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</si>
  <si>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</si>
  <si>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</si>
  <si>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</si>
  <si>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</si>
  <si>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</si>
  <si>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</si>
  <si>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</si>
  <si>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</si>
  <si>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</si>
  <si>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</si>
  <si>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</si>
  <si>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</si>
  <si>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</si>
  <si>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</si>
  <si>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</si>
  <si>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</si>
  <si>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</si>
  <si>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</si>
  <si>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</si>
  <si>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</si>
  <si>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</si>
  <si>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</si>
  <si>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</si>
  <si>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</si>
  <si>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</si>
  <si>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</si>
  <si>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</si>
  <si>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</si>
  <si>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</si>
  <si>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</si>
  <si>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</si>
  <si>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</si>
  <si>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</si>
  <si>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</si>
  <si>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</si>
  <si>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</si>
  <si>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</si>
  <si>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</si>
  <si>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</si>
  <si>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</si>
  <si>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</si>
  <si>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</si>
  <si>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</si>
  <si>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</si>
  <si>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</si>
  <si>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</si>
  <si>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</si>
  <si>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</si>
  <si>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</si>
  <si>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</si>
  <si>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</si>
  <si>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</si>
  <si>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</si>
  <si>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</si>
  <si>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</si>
  <si>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</si>
  <si>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</si>
  <si>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</si>
  <si>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</si>
  <si>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</si>
  <si>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</si>
  <si>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</si>
  <si>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</si>
  <si>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</si>
  <si>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</si>
  <si>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</si>
  <si>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</si>
  <si>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</si>
  <si>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</si>
  <si>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</si>
  <si>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</si>
  <si>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</si>
  <si>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</si>
  <si>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</si>
  <si>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</si>
  <si>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</si>
  <si>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</si>
  <si>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</si>
  <si>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</si>
  <si>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</si>
  <si>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</si>
  <si>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</si>
  <si>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</si>
  <si>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</si>
  <si>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</si>
  <si>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</si>
  <si>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</si>
  <si>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</si>
  <si>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</si>
  <si>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</si>
  <si>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</si>
  <si>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</si>
  <si>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</si>
  <si>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</si>
  <si>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</si>
  <si>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</si>
  <si>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</si>
  <si>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</si>
  <si>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</si>
  <si>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</si>
  <si>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</si>
  <si>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</si>
  <si>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</si>
  <si>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</si>
  <si>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</si>
  <si>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</si>
  <si>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</si>
  <si>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</si>
  <si>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</si>
  <si>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</si>
  <si>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</si>
  <si>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</si>
  <si>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</si>
  <si>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</si>
  <si>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</si>
  <si>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</si>
  <si>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</si>
  <si>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</si>
  <si>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</si>
  <si>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</si>
  <si>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</si>
  <si>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</si>
  <si>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</si>
  <si>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</si>
  <si>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</si>
  <si>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</si>
  <si>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</si>
  <si>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</si>
  <si>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</si>
  <si>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</si>
  <si>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</si>
  <si>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</si>
  <si>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</si>
  <si>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</si>
  <si>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</si>
  <si>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</si>
  <si>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</si>
  <si>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</si>
  <si>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</si>
  <si>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</si>
  <si>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</si>
  <si>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</si>
  <si>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</si>
  <si>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</si>
  <si>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</si>
  <si>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</si>
  <si>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</si>
  <si>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</si>
  <si>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</si>
  <si>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</si>
  <si>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</si>
  <si>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</si>
  <si>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</si>
  <si>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</si>
  <si>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</si>
  <si>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</si>
  <si>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</si>
  <si>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</si>
  <si>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</si>
  <si>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</si>
  <si>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</si>
  <si>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</si>
  <si>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</si>
  <si>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</si>
  <si>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</si>
  <si>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</si>
  <si>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</si>
  <si>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</si>
  <si>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</si>
  <si>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</si>
  <si>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</si>
  <si>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</si>
  <si>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</si>
  <si>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</si>
  <si>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</si>
  <si>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</si>
  <si>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</si>
  <si>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</si>
  <si>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</si>
  <si>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</si>
  <si>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</si>
  <si>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</si>
  <si>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</si>
  <si>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</si>
  <si>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</si>
  <si>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</si>
  <si>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</si>
  <si>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</si>
  <si>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</si>
  <si>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</si>
  <si>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</si>
  <si>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</si>
  <si>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</si>
  <si>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</si>
  <si>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</si>
  <si>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</si>
  <si>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</si>
  <si>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</si>
  <si>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</si>
  <si>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</si>
  <si>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</si>
  <si>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</si>
  <si>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</si>
  <si>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</si>
  <si>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</si>
  <si>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</si>
  <si>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</si>
  <si>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</si>
  <si>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</si>
  <si>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</si>
  <si>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</si>
  <si>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</si>
  <si>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</si>
  <si>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</si>
  <si>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</si>
  <si>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</si>
  <si>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</si>
  <si>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</si>
  <si>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</si>
  <si>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</si>
  <si>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</si>
  <si>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</si>
  <si>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</si>
  <si>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</si>
  <si>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</si>
  <si>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</si>
  <si>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</si>
  <si>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</si>
  <si>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</si>
  <si>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</si>
  <si>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</si>
  <si>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</si>
  <si>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</si>
  <si>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</si>
  <si>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</si>
  <si>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</si>
  <si>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</si>
  <si>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</si>
  <si>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</si>
  <si>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</si>
  <si>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</si>
  <si>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</si>
  <si>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</si>
  <si>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</si>
  <si>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</si>
  <si>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</si>
  <si>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</si>
  <si>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</si>
  <si>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</si>
  <si>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</si>
  <si>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</si>
  <si>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</si>
  <si>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</si>
  <si>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</si>
  <si>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</si>
  <si>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</si>
  <si>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</si>
  <si>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</si>
  <si>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</si>
  <si>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</si>
  <si>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</si>
  <si>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</si>
  <si>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</si>
  <si>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</si>
  <si>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</si>
  <si>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</si>
  <si>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</si>
  <si>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</si>
  <si>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</si>
  <si>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</si>
  <si>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</si>
  <si>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</si>
  <si>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</si>
  <si>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</si>
  <si>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</si>
  <si>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</si>
  <si>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</si>
  <si>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</si>
  <si>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</si>
  <si>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</si>
  <si>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</si>
  <si>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</si>
  <si>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</si>
  <si>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</si>
  <si>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</si>
  <si>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</si>
  <si>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</si>
  <si>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</si>
  <si>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</si>
  <si>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</si>
  <si>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</si>
  <si>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</si>
  <si>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</si>
  <si>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</si>
  <si>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</si>
  <si>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</si>
  <si>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</si>
  <si>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</si>
  <si>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</si>
  <si>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</si>
  <si>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</si>
  <si>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</si>
  <si>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</si>
  <si>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</si>
  <si>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</si>
  <si>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</si>
  <si>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</si>
  <si>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</si>
  <si>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</si>
  <si>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</si>
  <si>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</si>
  <si>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</si>
  <si>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</si>
  <si>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</si>
  <si>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</si>
  <si>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</si>
  <si>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</si>
  <si>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</si>
  <si>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</si>
  <si>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</si>
  <si>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</si>
  <si>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</si>
  <si>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</si>
  <si>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</si>
  <si>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</si>
  <si>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</si>
  <si>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</si>
  <si>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</si>
  <si>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</si>
  <si>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</si>
  <si>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</si>
  <si>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</si>
  <si>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</si>
  <si>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</si>
  <si>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</si>
  <si>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</si>
  <si>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</si>
  <si>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</si>
  <si>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</si>
  <si>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</si>
  <si>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</si>
  <si>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</si>
  <si>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</si>
  <si>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</si>
  <si>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</si>
  <si>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</si>
  <si>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</si>
  <si>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</si>
  <si>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</si>
  <si>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</si>
  <si>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</si>
  <si>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</si>
  <si>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</si>
  <si>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</si>
  <si>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</si>
  <si>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</si>
  <si>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</si>
  <si>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</si>
  <si>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</si>
  <si>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</si>
  <si>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</si>
  <si>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</si>
  <si>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</si>
  <si>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</si>
  <si>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</si>
  <si>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</si>
  <si>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</si>
  <si>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</si>
  <si>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</si>
  <si>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</si>
  <si>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</si>
  <si>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</si>
  <si>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</si>
  <si>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</si>
  <si>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</si>
  <si>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</si>
  <si>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</si>
  <si>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</si>
  <si>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</si>
  <si>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</si>
  <si>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</si>
  <si>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</si>
  <si>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</si>
  <si>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</si>
  <si>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</si>
  <si>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</si>
  <si>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</si>
  <si>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</si>
  <si>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</si>
  <si>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</si>
  <si>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</si>
  <si>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</si>
  <si>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</si>
  <si>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</si>
  <si>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</si>
  <si>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</si>
  <si>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</si>
  <si>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</si>
  <si>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</si>
  <si>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</si>
  <si>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</si>
  <si>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</si>
  <si>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</si>
  <si>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</si>
  <si>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</si>
  <si>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</si>
  <si>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</si>
  <si>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</si>
  <si>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</si>
  <si>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</si>
  <si>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</si>
  <si>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</si>
  <si>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</si>
  <si>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</si>
  <si>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</si>
  <si>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</si>
  <si>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</si>
  <si>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</si>
  <si>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</si>
  <si>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</si>
  <si>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</si>
  <si>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</si>
  <si>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</si>
  <si>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</si>
  <si>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</si>
  <si>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</si>
  <si>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</si>
  <si>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</si>
  <si>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</si>
  <si>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</si>
  <si>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</si>
  <si>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</si>
  <si>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</si>
  <si>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</si>
  <si>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</si>
  <si>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</si>
  <si>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</si>
  <si>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</si>
  <si>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</si>
  <si>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</si>
  <si>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</si>
  <si>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</si>
  <si>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</si>
  <si>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</si>
  <si>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</si>
  <si>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</si>
  <si>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</si>
  <si>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</si>
  <si>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</si>
  <si>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</si>
  <si>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</si>
  <si>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</si>
  <si>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</si>
  <si>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</si>
  <si>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</si>
  <si>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</si>
  <si>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</si>
  <si>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</si>
  <si>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</si>
  <si>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</si>
  <si>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</si>
  <si>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</si>
  <si>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</si>
  <si>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</si>
  <si>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</si>
  <si>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</si>
  <si>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</si>
  <si>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</si>
  <si>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</si>
  <si>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</si>
  <si>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</si>
  <si>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</si>
  <si>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</si>
  <si>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</si>
  <si>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</si>
  <si>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</si>
  <si>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</si>
  <si>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</si>
  <si>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</si>
  <si>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</si>
  <si>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</si>
  <si>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</si>
  <si>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</si>
  <si>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</si>
  <si>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</si>
  <si>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</si>
  <si>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</si>
  <si>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</si>
  <si>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</si>
  <si>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</si>
  <si>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</si>
  <si>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</si>
  <si>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</si>
  <si>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</si>
  <si>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</si>
  <si>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</si>
  <si>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</si>
  <si>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</si>
  <si>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</si>
  <si>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</si>
  <si>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</si>
  <si>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</si>
  <si>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</si>
  <si>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</si>
  <si>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</si>
  <si>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</si>
  <si>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</si>
  <si>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</si>
  <si>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</si>
  <si>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</si>
  <si>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</si>
  <si>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</si>
  <si>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</si>
  <si>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</si>
  <si>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</si>
  <si>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</si>
  <si>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</si>
  <si>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</si>
  <si>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</si>
  <si>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</si>
  <si>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</si>
  <si>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</si>
  <si>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</si>
  <si>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</si>
  <si>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</si>
  <si>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</si>
  <si>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</si>
  <si>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</si>
  <si>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</si>
  <si>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</si>
  <si>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</si>
  <si>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</si>
  <si>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</si>
  <si>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</si>
  <si>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</si>
  <si>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</si>
  <si>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</si>
  <si>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</si>
  <si>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</si>
  <si>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</si>
  <si>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</si>
  <si>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</si>
  <si>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</si>
  <si>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</si>
  <si>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</si>
  <si>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</si>
  <si>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</si>
  <si>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</si>
  <si>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</si>
  <si>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</si>
  <si>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</si>
  <si>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</si>
  <si>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</si>
  <si>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</si>
  <si>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</si>
  <si>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</si>
  <si>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</si>
  <si>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</si>
  <si>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</si>
  <si>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</si>
  <si>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</si>
  <si>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</si>
  <si>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</si>
  <si>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</si>
  <si>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</si>
  <si>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</si>
  <si>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</si>
  <si>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</si>
  <si>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</si>
  <si>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</si>
  <si>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</si>
  <si>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</si>
  <si>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</si>
  <si>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</si>
  <si>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</si>
  <si>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</si>
  <si>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</si>
  <si>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</si>
  <si>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</si>
  <si>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</si>
  <si>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</si>
  <si>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</si>
  <si>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</si>
  <si>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</si>
  <si>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</si>
  <si>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</si>
  <si>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</si>
  <si>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</si>
  <si>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</si>
  <si>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</si>
  <si>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</si>
  <si>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</si>
  <si>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</si>
  <si>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</si>
  <si>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</si>
  <si>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</si>
  <si>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</si>
  <si>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</si>
  <si>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</si>
  <si>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</si>
  <si>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</si>
  <si>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</si>
  <si>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</si>
  <si>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</si>
  <si>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</si>
  <si>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</si>
  <si>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</si>
  <si>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</si>
  <si>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</si>
  <si>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</si>
  <si>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</si>
  <si>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</si>
  <si>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</si>
  <si>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</si>
  <si>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</si>
  <si>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</si>
  <si>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</si>
  <si>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</si>
  <si>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</si>
  <si>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</si>
  <si>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</si>
  <si>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</si>
  <si>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</si>
  <si>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</si>
  <si>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</si>
  <si>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</si>
  <si>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</si>
  <si>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</si>
  <si>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</si>
  <si>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</si>
  <si>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</si>
  <si>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</si>
  <si>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</si>
  <si>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</si>
  <si>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</si>
  <si>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</si>
  <si>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</si>
  <si>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</si>
  <si>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</si>
  <si>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</si>
  <si>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</si>
  <si>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</si>
  <si>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</si>
  <si>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</si>
  <si>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</si>
  <si>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</si>
  <si>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</si>
  <si>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</si>
  <si>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</si>
  <si>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</si>
  <si>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</si>
  <si>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</si>
  <si>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</si>
  <si>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</si>
  <si>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</si>
  <si>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</si>
  <si>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</si>
  <si>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</si>
  <si>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</si>
  <si>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</si>
  <si>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</si>
  <si>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</si>
  <si>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</si>
  <si>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</si>
  <si>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</si>
  <si>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</si>
  <si>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</si>
  <si>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</si>
  <si>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</si>
  <si>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</si>
  <si>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</si>
  <si>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</si>
  <si>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</si>
  <si>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</si>
  <si>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</si>
  <si>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</si>
  <si>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</si>
  <si>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</si>
  <si>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</si>
  <si>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</si>
  <si>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</si>
  <si>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</si>
  <si>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</si>
  <si>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</si>
  <si>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</si>
  <si>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</si>
  <si>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</si>
  <si>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</si>
  <si>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</si>
  <si>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</si>
  <si>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</si>
  <si>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</si>
  <si>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</si>
  <si>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</si>
  <si>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</si>
  <si>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</si>
  <si>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</si>
  <si>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</si>
  <si>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</si>
  <si>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</si>
  <si>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</si>
  <si>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</si>
  <si>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</si>
  <si>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</si>
  <si>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</si>
  <si>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</si>
  <si>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</si>
  <si>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</si>
  <si>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</si>
  <si>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</si>
  <si>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</si>
  <si>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</si>
  <si>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</si>
  <si>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</si>
  <si>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</si>
  <si>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</si>
  <si>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</si>
  <si>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</si>
  <si>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</si>
  <si>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</si>
  <si>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</si>
  <si>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</si>
  <si>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</si>
  <si>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</si>
  <si>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</si>
  <si>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</si>
  <si>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</si>
  <si>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</si>
  <si>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</si>
  <si>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</si>
  <si>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</si>
  <si>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</si>
  <si>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</si>
  <si>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</si>
  <si>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</si>
  <si>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</si>
  <si>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</si>
  <si>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</si>
  <si>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</si>
  <si>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</si>
  <si>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</si>
  <si>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</si>
  <si>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</si>
  <si>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</si>
  <si>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</si>
  <si>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</si>
  <si>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</si>
  <si>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</si>
  <si>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</si>
  <si>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</si>
  <si>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</si>
  <si>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</si>
  <si>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</si>
  <si>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</si>
  <si>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</si>
  <si>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</si>
  <si>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</si>
  <si>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</si>
  <si>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</si>
  <si>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</si>
  <si>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</si>
  <si>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</si>
  <si>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</si>
  <si>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</si>
  <si>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</si>
  <si>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</si>
  <si>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</si>
  <si>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</si>
  <si>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</si>
  <si>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</si>
  <si>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</si>
  <si>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</si>
  <si>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</si>
  <si>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</si>
  <si>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</si>
  <si>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</si>
  <si>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</si>
  <si>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</si>
  <si>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</si>
  <si>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</si>
  <si>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</si>
  <si>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</si>
  <si>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</si>
  <si>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</si>
  <si>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</si>
  <si>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</si>
  <si>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</si>
  <si>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</si>
  <si>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</si>
  <si>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</si>
  <si>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</si>
  <si>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</si>
  <si>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</si>
  <si>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</si>
  <si>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</si>
  <si>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</si>
  <si>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</si>
  <si>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</si>
  <si>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</si>
  <si>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</si>
  <si>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</si>
  <si>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</si>
  <si>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</si>
  <si>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</si>
  <si>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</si>
  <si>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</si>
  <si>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</si>
  <si>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</si>
  <si>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</si>
  <si>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</si>
  <si>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</si>
  <si>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</si>
  <si>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</si>
  <si>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</si>
  <si>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</si>
  <si>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</si>
  <si>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</si>
  <si>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</si>
  <si>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</si>
  <si>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</si>
  <si>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</si>
  <si>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</si>
  <si>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</si>
  <si>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</si>
  <si>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</si>
  <si>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</si>
  <si>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</si>
  <si>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</si>
  <si>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</si>
  <si>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</si>
  <si>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</si>
  <si>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</si>
  <si>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</si>
  <si>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</si>
  <si>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</si>
  <si>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</si>
  <si>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</si>
  <si>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</si>
  <si>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</si>
  <si>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</si>
  <si>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</si>
  <si>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</si>
  <si>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</si>
  <si>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</si>
  <si>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</si>
  <si>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</si>
  <si>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</si>
  <si>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</si>
  <si>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</si>
  <si>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</si>
  <si>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</si>
  <si>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</si>
  <si>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</si>
  <si>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</si>
  <si>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</si>
  <si>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</si>
  <si>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</si>
  <si>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</si>
  <si>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</si>
  <si>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</si>
  <si>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</si>
  <si>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</si>
  <si>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</si>
  <si>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</si>
  <si>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</si>
  <si>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</si>
  <si>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</si>
  <si>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</si>
  <si>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</si>
  <si>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</si>
  <si>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</si>
  <si>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</si>
  <si>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</si>
  <si>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</si>
  <si>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</si>
  <si>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</si>
  <si>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</si>
  <si>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</si>
  <si>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</si>
  <si>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</si>
  <si>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</si>
  <si>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</si>
  <si>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</si>
  <si>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</si>
  <si>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</si>
  <si>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</si>
  <si>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</si>
  <si>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</si>
  <si>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</si>
  <si>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</si>
  <si>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</si>
  <si>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</si>
  <si>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</si>
  <si>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</si>
  <si>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</si>
  <si>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</si>
  <si>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</si>
  <si>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</si>
  <si>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</si>
  <si>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</si>
  <si>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</si>
  <si>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</si>
  <si>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</si>
  <si>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</si>
  <si>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</si>
  <si>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</si>
  <si>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</si>
  <si>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</si>
  <si>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</si>
  <si>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</si>
  <si>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</si>
  <si>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</si>
  <si>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</si>
  <si>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</si>
  <si>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</si>
  <si>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</si>
  <si>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</si>
  <si>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</si>
  <si>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</si>
  <si>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</si>
  <si>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</si>
  <si>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</si>
  <si>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</si>
  <si>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</si>
  <si>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</si>
  <si>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</si>
  <si>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</si>
  <si>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</si>
  <si>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</si>
  <si>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</si>
  <si>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</si>
  <si>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</si>
  <si>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</si>
  <si>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</si>
  <si>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</si>
  <si>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</si>
  <si>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</si>
  <si>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</si>
  <si>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</si>
  <si>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</si>
  <si>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</si>
  <si>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</si>
  <si>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</si>
  <si>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</si>
  <si>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</si>
  <si>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</si>
  <si>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</si>
  <si>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</si>
  <si>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</si>
  <si>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</si>
  <si>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</si>
  <si>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</si>
  <si>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</si>
  <si>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</si>
  <si>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</si>
  <si>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</si>
  <si>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</si>
  <si>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</si>
  <si>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</si>
  <si>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</si>
  <si>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</si>
  <si>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</si>
  <si>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</si>
  <si>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</si>
  <si>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</si>
  <si>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</si>
  <si>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</si>
  <si>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</si>
  <si>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</si>
  <si>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</si>
  <si>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</si>
  <si>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</si>
  <si>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</si>
  <si>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</si>
  <si>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</si>
  <si>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</si>
  <si>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</si>
  <si>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</si>
  <si>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</si>
  <si>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</si>
  <si>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</si>
  <si>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</si>
  <si>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</si>
  <si>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</si>
  <si>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</si>
  <si>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</si>
  <si>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</si>
  <si>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</si>
  <si>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</si>
  <si>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</si>
  <si>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</si>
  <si>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</si>
  <si>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</si>
  <si>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</si>
  <si>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</si>
  <si>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</si>
  <si>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</si>
  <si>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</si>
  <si>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</si>
  <si>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</si>
  <si>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</si>
  <si>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</si>
  <si>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</si>
  <si>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</si>
  <si>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</si>
  <si>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</si>
  <si>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</si>
  <si>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</si>
  <si>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</si>
  <si>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</si>
  <si>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</si>
  <si>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</si>
  <si>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</si>
  <si>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</si>
  <si>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</si>
  <si>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</si>
  <si>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</si>
  <si>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</si>
  <si>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</si>
  <si>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</si>
  <si>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</si>
  <si>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</si>
  <si>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</si>
  <si>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</si>
  <si>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</si>
  <si>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</si>
  <si>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</si>
  <si>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</si>
  <si>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</si>
  <si>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</si>
  <si>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</si>
  <si>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</si>
  <si>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</si>
  <si>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</si>
  <si>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</si>
  <si>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</si>
  <si>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</si>
  <si>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</si>
  <si>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</si>
  <si>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</si>
  <si>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</si>
  <si>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</si>
  <si>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</si>
  <si>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</si>
  <si>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</si>
  <si>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</si>
  <si>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</si>
  <si>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</si>
  <si>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</si>
  <si>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</si>
  <si>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</si>
  <si>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</si>
  <si>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</si>
  <si>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</si>
  <si>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</si>
  <si>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</si>
  <si>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</si>
  <si>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</si>
  <si>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</si>
  <si>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</si>
  <si>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</si>
  <si>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</si>
  <si>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</si>
  <si>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</si>
  <si>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</si>
  <si>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</si>
  <si>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</si>
  <si>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</si>
  <si>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</si>
  <si>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</si>
  <si>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</si>
  <si>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</si>
  <si>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</si>
  <si>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</si>
  <si>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</si>
  <si>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</si>
  <si>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</si>
  <si>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</si>
  <si>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</si>
  <si>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</si>
  <si>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</si>
  <si>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</si>
  <si>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</si>
  <si>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</si>
  <si>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</si>
  <si>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</si>
  <si>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</si>
  <si>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</si>
  <si>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</si>
  <si>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</si>
  <si>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</si>
  <si>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</si>
  <si>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</si>
  <si>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</si>
  <si>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</si>
  <si>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</si>
  <si>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</si>
  <si>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</si>
  <si>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</si>
  <si>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</si>
  <si>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</si>
  <si>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</si>
  <si>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</si>
  <si>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</si>
  <si>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</si>
  <si>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</si>
  <si>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</si>
  <si>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</si>
  <si>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</si>
  <si>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</si>
  <si>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</si>
  <si>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</si>
  <si>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</si>
  <si>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</si>
  <si>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</si>
  <si>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</si>
  <si>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</si>
  <si>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</si>
  <si>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</si>
  <si>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</si>
  <si>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</si>
  <si>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</si>
  <si>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</si>
  <si>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</si>
  <si>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</si>
  <si>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</si>
  <si>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</si>
  <si>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</si>
  <si>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</si>
  <si>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</si>
  <si>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</si>
  <si>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</si>
  <si>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</si>
  <si>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</si>
  <si>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</si>
  <si>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</si>
  <si>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</si>
  <si>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</si>
  <si>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</si>
  <si>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</si>
  <si>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</si>
  <si>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</si>
  <si>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</si>
  <si>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</si>
  <si>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</si>
  <si>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</si>
  <si>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</si>
  <si>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</si>
  <si>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</si>
  <si>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</si>
  <si>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</si>
  <si>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</si>
  <si>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</si>
  <si>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</si>
  <si>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</si>
  <si>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</si>
  <si>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</si>
  <si>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</si>
  <si>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</si>
  <si>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</si>
  <si>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</si>
  <si>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</si>
  <si>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</si>
  <si>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</si>
  <si>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</si>
  <si>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</si>
  <si>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</si>
  <si>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</si>
  <si>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</si>
  <si>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</si>
  <si>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</si>
  <si>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</si>
  <si>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</si>
  <si>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</si>
  <si>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</si>
  <si>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</si>
  <si>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</si>
  <si>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</si>
  <si>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</si>
  <si>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</si>
  <si>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</si>
  <si>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</si>
  <si>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</si>
  <si>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</si>
  <si>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</si>
  <si>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</si>
  <si>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</si>
  <si>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</si>
  <si>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</si>
  <si>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</si>
  <si>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</si>
  <si>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</si>
  <si>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</si>
  <si>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</si>
  <si>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</si>
  <si>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</si>
  <si>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</si>
  <si>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</si>
  <si>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</si>
  <si>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</si>
  <si>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</si>
  <si>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</si>
  <si>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</si>
  <si>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</si>
  <si>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</si>
  <si>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</si>
  <si>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</si>
  <si>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</si>
  <si>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</si>
  <si>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</si>
  <si>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</si>
  <si>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</si>
  <si>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</si>
  <si>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</si>
  <si>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</si>
  <si>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</si>
  <si>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</si>
  <si>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</si>
  <si>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</si>
  <si>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</si>
  <si>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</si>
  <si>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</si>
  <si>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</si>
  <si>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</si>
  <si>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</si>
  <si>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</si>
  <si>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</si>
  <si>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</si>
  <si>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</si>
  <si>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</si>
  <si>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</si>
  <si>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</si>
  <si>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</si>
  <si>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</si>
  <si>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</si>
  <si>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</si>
  <si>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</si>
  <si>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</si>
  <si>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</si>
  <si>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</si>
  <si>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</si>
  <si>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</si>
  <si>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</si>
  <si>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</si>
  <si>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</si>
  <si>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</si>
  <si>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</si>
  <si>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</si>
  <si>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</si>
  <si>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</si>
  <si>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</si>
  <si>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</si>
  <si>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</si>
  <si>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</si>
  <si>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</si>
  <si>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</si>
  <si>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</si>
  <si>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</si>
  <si>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</si>
  <si>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</si>
  <si>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</si>
  <si>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</si>
  <si>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</si>
  <si>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</si>
  <si>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</si>
  <si>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</si>
  <si>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</si>
  <si>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</si>
  <si>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</si>
  <si>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</si>
  <si>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</si>
  <si>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</si>
  <si>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</si>
  <si>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</si>
  <si>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</si>
  <si>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</si>
  <si>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</si>
  <si>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</si>
  <si>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</si>
  <si>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</si>
  <si>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</si>
  <si>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</si>
  <si>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</si>
  <si>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</si>
  <si>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</si>
  <si>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</si>
  <si>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</si>
  <si>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</si>
  <si>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</si>
  <si>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</si>
  <si>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</si>
  <si>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</si>
  <si>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</si>
  <si>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</si>
  <si>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</si>
  <si>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</si>
  <si>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</si>
  <si>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</si>
  <si>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</si>
  <si>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</si>
  <si>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</si>
  <si>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</si>
  <si>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</si>
  <si>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</si>
  <si>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</si>
  <si>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</si>
  <si>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</si>
  <si>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</si>
  <si>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</si>
  <si>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</si>
  <si>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</si>
  <si>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</si>
  <si>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</si>
  <si>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</si>
  <si>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</si>
  <si>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</si>
  <si>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</si>
  <si>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</si>
  <si>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</si>
  <si>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</si>
  <si>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</si>
  <si>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</si>
  <si>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</si>
  <si>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</si>
  <si>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</si>
  <si>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</si>
  <si>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</si>
  <si>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</si>
  <si>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</si>
  <si>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</si>
  <si>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</si>
  <si>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</si>
  <si>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</si>
  <si>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</si>
  <si>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</si>
  <si>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</si>
  <si>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</si>
  <si>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</si>
  <si>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</si>
  <si>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</si>
  <si>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</si>
  <si>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</si>
  <si>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</si>
  <si>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</si>
  <si>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</si>
  <si>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</si>
  <si>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</si>
  <si>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</si>
  <si>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</si>
  <si>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</si>
  <si>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</si>
  <si>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</si>
  <si>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</si>
  <si>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</si>
  <si>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</si>
  <si>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</si>
  <si>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</si>
  <si>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</si>
  <si>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</si>
  <si>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</si>
  <si>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</si>
  <si>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</si>
  <si>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</si>
  <si>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</si>
  <si>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</si>
  <si>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</si>
  <si>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</si>
  <si>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</si>
  <si>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</si>
  <si>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</si>
  <si>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</si>
  <si>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</si>
  <si>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</si>
  <si>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</si>
  <si>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</si>
  <si>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</si>
  <si>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</si>
  <si>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</si>
  <si>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</si>
  <si>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</si>
  <si>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</si>
  <si>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</si>
  <si>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</si>
  <si>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</si>
  <si>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</si>
  <si>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</si>
  <si>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</si>
  <si>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</si>
  <si>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</si>
  <si>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</si>
  <si>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</si>
  <si>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</si>
  <si>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</si>
  <si>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</si>
  <si>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</si>
  <si>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</si>
  <si>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</si>
  <si>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</si>
  <si>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</si>
  <si>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</si>
  <si>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</si>
  <si>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</si>
  <si>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</si>
  <si>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</si>
  <si>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</si>
  <si>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</si>
  <si>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</si>
  <si>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</si>
  <si>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</si>
  <si>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</si>
  <si>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</si>
  <si>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</si>
  <si>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</si>
  <si>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</si>
  <si>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</si>
  <si>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</si>
  <si>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</si>
  <si>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</si>
  <si>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</si>
  <si>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</si>
  <si>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</si>
  <si>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</si>
  <si>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</si>
  <si>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</si>
  <si>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</si>
  <si>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</si>
  <si>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</si>
  <si>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</si>
  <si>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</si>
  <si>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</si>
  <si>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</si>
  <si>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</si>
  <si>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</si>
  <si>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</si>
  <si>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</si>
  <si>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</si>
  <si>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</si>
  <si>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</si>
  <si>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</si>
  <si>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</si>
  <si>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</si>
  <si>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</si>
  <si>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</si>
  <si>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</si>
  <si>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</si>
  <si>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</si>
  <si>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</si>
  <si>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</si>
  <si>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</si>
  <si>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</si>
  <si>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</si>
  <si>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</si>
  <si>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</si>
  <si>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</si>
  <si>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</si>
  <si>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</si>
  <si>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</si>
  <si>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</si>
  <si>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</si>
  <si>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</si>
  <si>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</si>
  <si>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</si>
  <si>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</si>
  <si>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</si>
  <si>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</si>
  <si>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</si>
  <si>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</si>
  <si>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</si>
  <si>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</si>
  <si>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</si>
  <si>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</si>
  <si>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</si>
  <si>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</si>
  <si>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</si>
  <si>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</si>
  <si>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</si>
  <si>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</si>
  <si>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</si>
  <si>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</si>
  <si>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</si>
  <si>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</si>
  <si>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</si>
  <si>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</si>
  <si>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</si>
  <si>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</si>
  <si>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</si>
  <si>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</si>
  <si>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</si>
  <si>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</si>
  <si>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</si>
  <si>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</si>
  <si>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</si>
  <si>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</si>
  <si>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</si>
  <si>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</si>
  <si>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</si>
  <si>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</si>
  <si>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</si>
  <si>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</si>
  <si>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</si>
  <si>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</si>
  <si>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</si>
  <si>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</si>
  <si>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</si>
  <si>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</si>
  <si>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</si>
  <si>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</si>
  <si>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</si>
  <si>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</si>
  <si>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</si>
  <si>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</si>
  <si>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</si>
  <si>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</si>
  <si>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</si>
  <si>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</si>
  <si>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</si>
  <si>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</si>
  <si>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</si>
  <si>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</si>
  <si>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</si>
  <si>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</si>
  <si>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</si>
  <si>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</si>
  <si>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</si>
  <si>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</si>
  <si>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</si>
  <si>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</si>
  <si>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</si>
  <si>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</si>
  <si>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</si>
  <si>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</si>
  <si>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</si>
  <si>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</si>
  <si>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</si>
  <si>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</si>
  <si>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</si>
  <si>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</si>
  <si>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</si>
  <si>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</si>
  <si>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</si>
  <si>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</si>
  <si>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</si>
  <si>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</si>
  <si>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</si>
  <si>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</si>
  <si>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</si>
  <si>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</si>
  <si>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</si>
  <si>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</si>
  <si>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</si>
  <si>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</si>
  <si>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</si>
  <si>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</si>
  <si>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</si>
  <si>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</si>
  <si>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</si>
  <si>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</si>
  <si>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</si>
  <si>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</si>
  <si>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</si>
  <si>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</si>
  <si>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</si>
  <si>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</si>
  <si>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</si>
  <si>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</si>
  <si>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</si>
  <si>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</si>
  <si>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</si>
  <si>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</si>
  <si>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</si>
  <si>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</si>
  <si>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</si>
  <si>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</si>
  <si>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</si>
  <si>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</si>
  <si>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</si>
  <si>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</si>
  <si>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</si>
  <si>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</si>
  <si>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</si>
  <si>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</si>
  <si>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</si>
  <si>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</si>
  <si>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</si>
  <si>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</si>
  <si>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</si>
  <si>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</si>
  <si>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</si>
  <si>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</si>
  <si>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</si>
  <si>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</si>
  <si>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</si>
  <si>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</si>
  <si>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</si>
  <si>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</si>
  <si>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</si>
  <si>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</si>
  <si>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</si>
  <si>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</si>
  <si>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</si>
  <si>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</si>
  <si>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</si>
  <si>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</si>
  <si>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</si>
  <si>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</si>
  <si>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</si>
  <si>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</si>
  <si>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</si>
  <si>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</si>
  <si>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</si>
  <si>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</si>
  <si>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</si>
  <si>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</si>
  <si>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</si>
  <si>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</si>
  <si>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</si>
  <si>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</si>
  <si>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</si>
  <si>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</si>
  <si>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</si>
  <si>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</si>
  <si>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</si>
  <si>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</si>
  <si>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</si>
  <si>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</si>
  <si>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</si>
  <si>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</si>
  <si>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</si>
  <si>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</si>
  <si>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</si>
  <si>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</si>
  <si>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</si>
  <si>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</si>
  <si>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</si>
  <si>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</si>
  <si>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</si>
  <si>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</si>
  <si>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</si>
  <si>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</si>
  <si>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</si>
  <si>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</si>
  <si>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</si>
  <si>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</si>
  <si>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</si>
  <si>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</si>
  <si>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</si>
  <si>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</si>
  <si>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</si>
  <si>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</si>
  <si>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</si>
  <si>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</si>
  <si>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</si>
  <si>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</si>
  <si>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</si>
  <si>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</si>
  <si>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</si>
  <si>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</si>
  <si>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</si>
  <si>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</si>
  <si>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</si>
  <si>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</si>
  <si>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</si>
  <si>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</si>
  <si>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</si>
  <si>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</si>
  <si>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</si>
  <si>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</si>
  <si>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</si>
  <si>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</si>
  <si>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</si>
  <si>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</si>
  <si>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</si>
  <si>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</si>
  <si>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</si>
  <si>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</si>
  <si>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</si>
  <si>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</si>
  <si>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</si>
  <si>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</si>
  <si>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</si>
  <si>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</si>
  <si>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</si>
  <si>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</si>
  <si>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</si>
  <si>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</si>
  <si>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</si>
  <si>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</si>
  <si>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</si>
  <si>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</si>
  <si>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</si>
  <si>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</si>
  <si>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</si>
  <si>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</si>
  <si>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</si>
  <si>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</si>
  <si>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</si>
  <si>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</si>
  <si>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</si>
  <si>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</si>
  <si>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</si>
  <si>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</si>
  <si>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</si>
  <si>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</si>
  <si>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</si>
  <si>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</si>
  <si>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</si>
  <si>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</si>
  <si>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</si>
  <si>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</si>
  <si>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</si>
  <si>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</si>
  <si>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</si>
  <si>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</si>
  <si>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</si>
  <si>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</si>
  <si>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</si>
  <si>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</si>
  <si>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</si>
  <si>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</si>
  <si>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</si>
  <si>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</si>
  <si>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</si>
  <si>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</si>
  <si>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</si>
  <si>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</si>
  <si>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</si>
  <si>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</si>
  <si>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</si>
  <si>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</si>
  <si>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</si>
  <si>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</si>
  <si>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</si>
  <si>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</si>
  <si>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</si>
  <si>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</si>
  <si>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</si>
  <si>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</si>
  <si>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</si>
  <si>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</si>
  <si>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</si>
  <si>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</si>
  <si>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</si>
  <si>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</si>
  <si>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</si>
  <si>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</si>
  <si>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</si>
  <si>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</si>
  <si>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</si>
  <si>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</si>
  <si>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</si>
  <si>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</si>
  <si>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</si>
  <si>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</si>
  <si>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</si>
  <si>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</si>
  <si>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</si>
  <si>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</si>
  <si>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</si>
  <si>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</si>
  <si>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</si>
  <si>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</si>
  <si>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</si>
  <si>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</si>
  <si>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</si>
  <si>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</si>
  <si>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</si>
  <si>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</si>
  <si>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</si>
  <si>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</si>
  <si>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</si>
  <si>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</si>
  <si>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</si>
  <si>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</si>
  <si>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</si>
  <si>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</si>
  <si>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</si>
  <si>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</si>
  <si>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</si>
  <si>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</si>
  <si>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</si>
  <si>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</si>
  <si>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</si>
  <si>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</si>
  <si>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</si>
  <si>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</si>
  <si>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</si>
  <si>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</si>
  <si>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</si>
  <si>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</si>
  <si>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</si>
  <si>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</si>
  <si>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</si>
  <si>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</si>
  <si>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</si>
  <si>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</si>
  <si>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</si>
  <si>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</si>
  <si>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</si>
  <si>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</si>
  <si>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</si>
  <si>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</si>
  <si>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</si>
  <si>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</si>
  <si>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</si>
  <si>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</si>
  <si>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</si>
  <si>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</si>
  <si>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</si>
  <si>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</si>
  <si>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</si>
  <si>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</si>
  <si>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</si>
  <si>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</si>
  <si>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</si>
  <si>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</si>
  <si>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</si>
  <si>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</si>
  <si>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</si>
  <si>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</si>
  <si>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</si>
  <si>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</si>
  <si>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</si>
  <si>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</si>
  <si>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</si>
  <si>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</si>
  <si>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</si>
  <si>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</si>
  <si>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</si>
  <si>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</si>
  <si>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</si>
  <si>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</si>
  <si>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</si>
  <si>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</si>
  <si>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</si>
  <si>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</si>
  <si>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</si>
  <si>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</si>
  <si>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</si>
  <si>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</si>
  <si>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</si>
  <si>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</si>
  <si>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</si>
  <si>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</si>
  <si>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</si>
  <si>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</si>
  <si>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</si>
  <si>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</si>
  <si>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</si>
  <si>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</si>
  <si>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</si>
  <si>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</si>
  <si>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</si>
  <si>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</si>
  <si>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</si>
  <si>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</si>
  <si>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</si>
  <si>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</si>
  <si>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</si>
  <si>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</si>
  <si>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</si>
  <si>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</si>
  <si>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</si>
  <si>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</si>
  <si>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</si>
  <si>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</si>
  <si>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</si>
  <si>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</si>
  <si>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</si>
  <si>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</si>
  <si>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</si>
  <si>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</si>
  <si>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</si>
  <si>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</si>
  <si>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</si>
  <si>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</si>
  <si>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</si>
  <si>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</si>
  <si>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</si>
  <si>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</si>
  <si>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</si>
  <si>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</si>
  <si>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</si>
  <si>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</si>
  <si>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</si>
  <si>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</si>
  <si>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</si>
  <si>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</si>
  <si>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</si>
  <si>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</si>
  <si>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</si>
  <si>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</si>
  <si>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</si>
  <si>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</si>
  <si>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</si>
  <si>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</si>
  <si>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</si>
  <si>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</si>
  <si>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</si>
  <si>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</si>
  <si>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</si>
  <si>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</si>
  <si>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</si>
  <si>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</si>
  <si>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</si>
  <si>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</si>
  <si>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</si>
  <si>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</si>
  <si>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</si>
  <si>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</si>
  <si>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</si>
  <si>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</si>
  <si>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</si>
  <si>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</si>
  <si>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</si>
  <si>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</si>
  <si>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</si>
  <si>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</si>
  <si>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</si>
  <si>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</si>
  <si>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</si>
  <si>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</si>
  <si>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</si>
  <si>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</si>
  <si>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</si>
  <si>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</si>
  <si>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</si>
  <si>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</si>
  <si>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</si>
  <si>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</si>
  <si>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</si>
  <si>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</si>
  <si>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</si>
  <si>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</si>
  <si>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</si>
  <si>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</si>
  <si>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</si>
  <si>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</si>
  <si>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</si>
  <si>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</si>
  <si>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</si>
  <si>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</si>
  <si>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</si>
  <si>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</si>
  <si>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</si>
  <si>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</si>
  <si>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</si>
  <si>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</si>
  <si>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</si>
  <si>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</si>
  <si>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</si>
  <si>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</si>
  <si>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</si>
  <si>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</si>
  <si>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</si>
  <si>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</si>
  <si>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</si>
  <si>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</si>
  <si>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</si>
  <si>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</si>
  <si>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</si>
  <si>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</si>
  <si>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</si>
  <si>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</si>
  <si>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</si>
  <si>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</si>
  <si>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</si>
  <si>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</si>
  <si>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</si>
  <si>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</si>
  <si>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</si>
  <si>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</si>
  <si>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</si>
  <si>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</si>
  <si>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</si>
  <si>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</si>
  <si>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</si>
  <si>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</si>
  <si>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</si>
  <si>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</si>
  <si>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</si>
  <si>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</si>
  <si>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</si>
  <si>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</si>
  <si>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</si>
  <si>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</si>
  <si>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</si>
  <si>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</si>
  <si>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</si>
  <si>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</si>
  <si>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</si>
  <si>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</si>
  <si>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</si>
  <si>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</si>
  <si>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</si>
  <si>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</si>
  <si>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</si>
  <si>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</si>
  <si>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</si>
  <si>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</si>
  <si>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</si>
  <si>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</si>
  <si>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</si>
  <si>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</si>
  <si>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</si>
  <si>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</si>
  <si>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</si>
  <si>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</si>
  <si>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</si>
  <si>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</si>
  <si>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</si>
  <si>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</si>
  <si>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</si>
  <si>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</si>
  <si>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</si>
  <si>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</si>
  <si>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</si>
  <si>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</si>
  <si>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</si>
  <si>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</si>
  <si>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</si>
  <si>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</si>
  <si>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</si>
  <si>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</si>
  <si>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</si>
  <si>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</si>
  <si>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</si>
  <si>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</si>
  <si>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</si>
  <si>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</si>
  <si>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</si>
  <si>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</si>
  <si>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</si>
  <si>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</si>
  <si>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</si>
  <si>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</si>
  <si>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</si>
  <si>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</si>
  <si>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</si>
  <si>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</si>
  <si>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</si>
  <si>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</si>
  <si>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</si>
  <si>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</si>
  <si>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</si>
  <si>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</si>
  <si>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</si>
  <si>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</si>
  <si>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</si>
  <si>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</si>
  <si>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</si>
  <si>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</si>
  <si>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</si>
  <si>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</si>
  <si>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</si>
  <si>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</si>
  <si>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</si>
  <si>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</si>
  <si>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</si>
  <si>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</si>
  <si>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</si>
  <si>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</si>
  <si>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</si>
  <si>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</si>
  <si>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</si>
  <si>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</si>
  <si>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</si>
  <si>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</si>
  <si>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</si>
  <si>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</si>
  <si>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</si>
  <si>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</si>
  <si>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</si>
  <si>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</si>
  <si>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</si>
  <si>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</si>
  <si>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</si>
  <si>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</si>
  <si>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</si>
  <si>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</si>
  <si>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</si>
  <si>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</si>
  <si>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</si>
  <si>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</si>
  <si>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</si>
  <si>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</si>
  <si>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</si>
  <si>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</si>
  <si>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</si>
  <si>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</si>
  <si>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</si>
  <si>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</si>
  <si>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</si>
  <si>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</si>
  <si>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</si>
  <si>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</si>
  <si>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</si>
  <si>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</si>
  <si>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</si>
  <si>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</si>
  <si>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</si>
  <si>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</si>
  <si>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</si>
  <si>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</si>
  <si>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</si>
  <si>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</si>
  <si>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</si>
  <si>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</si>
  <si>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</si>
  <si>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</si>
  <si>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</si>
  <si>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</si>
  <si>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</si>
  <si>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</si>
  <si>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</si>
  <si>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</si>
  <si>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</si>
  <si>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</si>
  <si>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</si>
  <si>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</si>
  <si>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</si>
  <si>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</si>
  <si>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</si>
  <si>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</si>
  <si>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</si>
  <si>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</si>
  <si>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</si>
  <si>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</si>
  <si>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</si>
  <si>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</si>
  <si>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</si>
  <si>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</si>
  <si>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</si>
  <si>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</si>
  <si>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</si>
  <si>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</si>
  <si>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</si>
  <si>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</si>
  <si>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</si>
  <si>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</si>
  <si>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</si>
  <si>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</si>
  <si>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</si>
  <si>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</si>
  <si>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</si>
  <si>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</si>
  <si>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</si>
  <si>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</si>
  <si>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</si>
  <si>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</si>
  <si>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</si>
  <si>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</si>
  <si>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</si>
  <si>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</si>
  <si>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</si>
  <si>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</si>
  <si>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</si>
  <si>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</si>
  <si>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</si>
  <si>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</si>
  <si>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</si>
  <si>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</si>
  <si>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</si>
  <si>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</si>
  <si>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</si>
  <si>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</si>
  <si>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</si>
  <si>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</si>
  <si>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</si>
  <si>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</si>
  <si>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</si>
  <si>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</si>
  <si>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</si>
  <si>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</si>
  <si>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</si>
  <si>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</si>
  <si>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</si>
  <si>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</si>
  <si>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</si>
  <si>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</si>
  <si>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</si>
  <si>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</si>
  <si>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</si>
  <si>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</si>
  <si>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</si>
  <si>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</si>
  <si>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</si>
  <si>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</si>
  <si>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</si>
  <si>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</si>
  <si>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</si>
  <si>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</si>
  <si>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</si>
  <si>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</si>
  <si>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</si>
  <si>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</si>
  <si>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</si>
  <si>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</si>
  <si>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</si>
  <si>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</si>
  <si>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</si>
  <si>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</si>
  <si>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</si>
  <si>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</si>
  <si>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</si>
  <si>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</si>
  <si>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</si>
  <si>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</si>
  <si>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</si>
  <si>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</si>
  <si>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</si>
  <si>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</si>
  <si>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</si>
  <si>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</si>
  <si>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</si>
  <si>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</si>
  <si>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</si>
  <si>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</si>
  <si>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</si>
  <si>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</si>
  <si>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</si>
  <si>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</si>
  <si>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</si>
  <si>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</si>
  <si>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</si>
  <si>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</si>
  <si>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</si>
  <si>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</si>
  <si>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</si>
  <si>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</si>
  <si>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</si>
  <si>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</si>
  <si>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</si>
  <si>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</si>
  <si>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</si>
  <si>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</si>
  <si>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</si>
  <si>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</si>
  <si>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</si>
  <si>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</si>
  <si>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</si>
  <si>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</si>
  <si>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</si>
  <si>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</si>
  <si>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</si>
  <si>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</si>
  <si>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</si>
  <si>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</si>
  <si>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</si>
  <si>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</si>
  <si>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</si>
  <si>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</si>
  <si>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</si>
  <si>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</si>
  <si>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</si>
  <si>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</si>
  <si>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</si>
  <si>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</si>
  <si>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</si>
  <si>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</si>
  <si>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</si>
  <si>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</si>
  <si>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</si>
  <si>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</si>
  <si>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</si>
  <si>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</si>
  <si>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</si>
  <si>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</si>
  <si>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</si>
  <si>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</si>
  <si>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</si>
  <si>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</si>
  <si>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</si>
  <si>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</si>
  <si>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</si>
  <si>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</si>
  <si>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</si>
  <si>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</si>
  <si>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</si>
  <si>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</si>
  <si>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</si>
  <si>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</si>
  <si>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</si>
  <si>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</si>
  <si>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</si>
  <si>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</si>
  <si>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</si>
  <si>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</si>
  <si>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</si>
  <si>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</si>
  <si>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</si>
  <si>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</si>
  <si>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</si>
  <si>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</si>
  <si>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</si>
  <si>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</si>
  <si>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</si>
  <si>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</si>
  <si>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</si>
  <si>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</si>
  <si>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</si>
  <si>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</si>
  <si>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</si>
  <si>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</si>
  <si>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</si>
  <si>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</si>
  <si>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</si>
  <si>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</si>
  <si>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</si>
  <si>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</si>
  <si>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</si>
  <si>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</si>
  <si>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</si>
  <si>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</si>
  <si>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</si>
  <si>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</si>
  <si>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</si>
  <si>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</si>
  <si>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</si>
  <si>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</si>
  <si>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</si>
  <si>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</si>
  <si>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</si>
  <si>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</si>
  <si>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</si>
  <si>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</si>
  <si>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</si>
  <si>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</si>
  <si>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</si>
  <si>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</si>
  <si>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</si>
  <si>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</si>
  <si>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</si>
  <si>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</si>
  <si>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</si>
  <si>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</si>
  <si>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</si>
  <si>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</si>
  <si>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</si>
  <si>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</si>
  <si>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</si>
  <si>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</si>
  <si>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</si>
  <si>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</si>
  <si>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</si>
  <si>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</si>
  <si>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</si>
  <si>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</si>
  <si>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</si>
  <si>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</si>
  <si>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</si>
  <si>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</si>
  <si>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</si>
  <si>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</si>
  <si>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</si>
  <si>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</si>
  <si>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</si>
  <si>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</si>
  <si>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</si>
  <si>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</si>
  <si>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</si>
  <si>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</si>
  <si>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</si>
  <si>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</si>
  <si>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</si>
  <si>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</si>
  <si>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</si>
  <si>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</si>
  <si>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</si>
  <si>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</si>
  <si>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</si>
  <si>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</si>
  <si>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</si>
  <si>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</si>
  <si>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</si>
  <si>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</si>
  <si>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</si>
  <si>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</si>
  <si>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</si>
  <si>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</si>
  <si>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</si>
  <si>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</si>
  <si>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</si>
  <si>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</si>
  <si>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</si>
  <si>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</si>
  <si>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</si>
  <si>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</si>
  <si>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</si>
  <si>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</si>
  <si>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</si>
  <si>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</si>
  <si>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</si>
  <si>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</si>
  <si>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</si>
  <si>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</si>
  <si>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</si>
  <si>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</si>
  <si>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</si>
  <si>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</si>
  <si>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</si>
  <si>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</si>
  <si>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</si>
  <si>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</si>
  <si>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</si>
  <si>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</si>
  <si>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</si>
  <si>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</si>
  <si>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</si>
  <si>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</si>
  <si>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</si>
  <si>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</si>
  <si>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</si>
  <si>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</si>
  <si>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</si>
  <si>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</si>
  <si>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</si>
  <si>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</si>
  <si>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</si>
  <si>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</si>
  <si>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</si>
  <si>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</si>
  <si>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</si>
  <si>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</si>
  <si>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</si>
  <si>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</si>
  <si>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</si>
  <si>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</si>
  <si>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</si>
  <si>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</si>
  <si>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</si>
  <si>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</si>
  <si>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</si>
  <si>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</si>
  <si>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</si>
  <si>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</si>
  <si>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</si>
  <si>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</si>
  <si>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</si>
  <si>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</si>
  <si>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</si>
  <si>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</si>
  <si>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</si>
  <si>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</si>
  <si>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</si>
  <si>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</si>
  <si>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</si>
  <si>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</si>
  <si>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</si>
  <si>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</si>
  <si>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</si>
  <si>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</si>
  <si>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</si>
  <si>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</si>
  <si>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</si>
  <si>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</si>
  <si>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</si>
  <si>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</si>
  <si>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</si>
  <si>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</si>
  <si>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</si>
  <si>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</si>
  <si>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</si>
  <si>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</si>
  <si>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</si>
  <si>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</si>
  <si>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</si>
  <si>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</si>
  <si>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</si>
  <si>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</si>
  <si>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</si>
  <si>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</si>
  <si>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</si>
  <si>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</si>
  <si>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</si>
  <si>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</si>
  <si>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</si>
  <si>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</si>
  <si>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</si>
  <si>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</si>
  <si>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</si>
  <si>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</si>
  <si>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</si>
  <si>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</si>
  <si>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</si>
  <si>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</si>
  <si>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</si>
  <si>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</si>
  <si>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</si>
  <si>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</si>
  <si>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</si>
  <si>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</si>
  <si>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</si>
  <si>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</si>
  <si>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</si>
  <si>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</si>
  <si>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</si>
  <si>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</si>
  <si>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</si>
  <si>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</si>
  <si>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</si>
  <si>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</si>
  <si>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</si>
  <si>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</si>
  <si>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</si>
  <si>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</si>
  <si>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</si>
  <si>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</si>
  <si>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</si>
  <si>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</si>
  <si>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</si>
  <si>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</si>
  <si>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</si>
  <si>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</si>
  <si>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</si>
  <si>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</si>
  <si>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</si>
  <si>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</si>
  <si>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</si>
  <si>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</si>
  <si>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</si>
  <si>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</si>
  <si>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</si>
  <si>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</si>
  <si>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</si>
  <si>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</si>
  <si>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</si>
  <si>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</si>
  <si>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</si>
  <si>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</si>
  <si>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</si>
  <si>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</si>
  <si>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</si>
  <si>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</si>
  <si>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</si>
  <si>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</si>
  <si>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</si>
  <si>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</si>
  <si>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</si>
  <si>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</si>
  <si>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</si>
  <si>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</si>
  <si>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</si>
  <si>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</si>
  <si>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</si>
  <si>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</si>
  <si>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</si>
  <si>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</si>
  <si>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</si>
  <si>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</si>
  <si>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</si>
  <si>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</si>
  <si>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</si>
  <si>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</si>
  <si>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</si>
  <si>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</si>
  <si>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</si>
  <si>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</si>
  <si>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</si>
  <si>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</si>
  <si>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</si>
  <si>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</si>
  <si>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</si>
  <si>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</si>
  <si>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</si>
  <si>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</si>
  <si>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</si>
  <si>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</si>
  <si>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</si>
  <si>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</si>
  <si>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</si>
  <si>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</si>
  <si>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</si>
  <si>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</si>
  <si>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</si>
  <si>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</si>
  <si>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</si>
  <si>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</si>
  <si>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</si>
  <si>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</si>
  <si>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</si>
  <si>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</si>
  <si>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</si>
  <si>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</si>
  <si>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</si>
  <si>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</si>
  <si>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</si>
  <si>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</si>
  <si>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</si>
  <si>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</si>
  <si>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</si>
  <si>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</si>
  <si>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</si>
  <si>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</si>
  <si>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</si>
  <si>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</si>
  <si>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</si>
  <si>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</si>
  <si>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</si>
  <si>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</si>
  <si>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</si>
  <si>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</si>
  <si>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</si>
  <si>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</si>
  <si>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</si>
  <si>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</si>
  <si>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</si>
  <si>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</si>
  <si>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</si>
  <si>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</si>
  <si>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</si>
  <si>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</si>
  <si>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</si>
  <si>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</si>
  <si>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</si>
  <si>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</si>
  <si>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</si>
  <si>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</si>
  <si>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</si>
  <si>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</si>
  <si>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</si>
  <si>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</si>
  <si>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</si>
  <si>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</si>
  <si>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</si>
  <si>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</si>
  <si>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</si>
  <si>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</si>
  <si>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</si>
  <si>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</si>
  <si>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</si>
  <si>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</si>
  <si>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</si>
  <si>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</si>
  <si>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</si>
  <si>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</si>
  <si>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</si>
  <si>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</si>
  <si>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</si>
  <si>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</si>
  <si>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</si>
  <si>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</si>
  <si>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</si>
  <si>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</si>
  <si>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</si>
  <si>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</si>
  <si>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</si>
  <si>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</si>
  <si>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</si>
  <si>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</si>
  <si>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</si>
  <si>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</si>
  <si>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</si>
  <si>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</si>
  <si>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</si>
  <si>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</si>
  <si>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</si>
  <si>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</si>
  <si>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</si>
  <si>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</si>
  <si>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</si>
  <si>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</si>
  <si>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</si>
  <si>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</si>
  <si>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</si>
  <si>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</si>
  <si>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</si>
  <si>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</si>
  <si>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</si>
  <si>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</si>
  <si>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</si>
  <si>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</si>
  <si>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</si>
  <si>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</si>
  <si>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</si>
  <si>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</si>
  <si>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</si>
  <si>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</si>
  <si>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</si>
  <si>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</si>
  <si>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</si>
  <si>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</si>
  <si>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</si>
  <si>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</si>
  <si>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</si>
  <si>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</si>
  <si>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</si>
  <si>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</si>
  <si>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</si>
  <si>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</si>
  <si>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</si>
  <si>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</si>
  <si>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</si>
  <si>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</si>
  <si>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</si>
  <si>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</si>
  <si>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</si>
  <si>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</si>
  <si>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</si>
  <si>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</si>
  <si>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</si>
  <si>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</si>
  <si>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</si>
  <si>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</si>
  <si>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</si>
  <si>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</si>
  <si>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</si>
  <si>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</si>
  <si>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</si>
  <si>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</si>
  <si>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</si>
  <si>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</si>
  <si>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</si>
  <si>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</si>
  <si>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</si>
  <si>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</si>
  <si>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</si>
  <si>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</si>
  <si>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</si>
  <si>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</si>
  <si>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</si>
  <si>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</si>
  <si>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</si>
  <si>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</si>
  <si>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</si>
  <si>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</si>
  <si>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</si>
  <si>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</si>
  <si>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</si>
  <si>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</si>
  <si>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</si>
  <si>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</si>
  <si>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</si>
  <si>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</si>
  <si>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</si>
  <si>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</si>
  <si>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</si>
  <si>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</si>
  <si>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</si>
  <si>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</si>
  <si>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</si>
  <si>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</si>
  <si>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</si>
  <si>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</si>
  <si>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</si>
  <si>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</si>
  <si>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</si>
  <si>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</si>
  <si>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</si>
  <si>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</si>
  <si>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</si>
  <si>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</si>
  <si>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</si>
  <si>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</si>
  <si>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</si>
  <si>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</si>
  <si>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</si>
  <si>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</si>
  <si>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</si>
  <si>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</si>
  <si>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</si>
  <si>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</si>
  <si>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</si>
  <si>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</si>
  <si>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</si>
  <si>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</si>
  <si>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</si>
  <si>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</si>
  <si>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</si>
  <si>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</si>
  <si>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</si>
  <si>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</si>
  <si>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</si>
  <si>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</si>
  <si>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</si>
  <si>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</si>
  <si>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</si>
  <si>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</si>
  <si>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</si>
  <si>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</si>
  <si>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</si>
  <si>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</si>
  <si>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</si>
  <si>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</si>
  <si>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</si>
  <si>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</si>
  <si>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</si>
  <si>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</si>
  <si>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</si>
  <si>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</si>
  <si>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</si>
  <si>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</si>
  <si>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</si>
  <si>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</si>
  <si>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</si>
  <si>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</si>
  <si>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</si>
  <si>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</si>
  <si>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</si>
  <si>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</si>
  <si>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</si>
  <si>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</si>
  <si>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</si>
  <si>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</si>
  <si>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</si>
  <si>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</si>
  <si>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</si>
  <si>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</si>
  <si>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</si>
  <si>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</si>
  <si>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</si>
  <si>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</si>
  <si>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</si>
  <si>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</si>
  <si>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</si>
  <si>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</si>
  <si>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</si>
  <si>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</si>
  <si>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</si>
  <si>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</si>
  <si>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</si>
  <si>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</si>
  <si>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</si>
  <si>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</si>
  <si>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</si>
  <si>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</si>
  <si>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</si>
  <si>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</si>
  <si>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</si>
  <si>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</si>
  <si>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</si>
  <si>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</si>
  <si>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</si>
  <si>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</si>
  <si>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</si>
  <si>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</si>
  <si>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</si>
  <si>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</si>
  <si>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</si>
  <si>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</si>
  <si>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</si>
  <si>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</si>
  <si>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</si>
  <si>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</si>
  <si>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</si>
  <si>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</si>
  <si>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</si>
  <si>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</si>
  <si>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</si>
  <si>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</si>
  <si>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</si>
  <si>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</si>
  <si>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</si>
  <si>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</si>
  <si>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</si>
  <si>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</si>
  <si>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</si>
  <si>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</si>
  <si>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</si>
  <si>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</si>
  <si>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</si>
  <si>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</si>
  <si>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</si>
  <si>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</si>
  <si>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</si>
  <si>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</si>
  <si>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</si>
  <si>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</si>
  <si>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</si>
  <si>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</si>
  <si>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</si>
  <si>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</si>
  <si>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</si>
  <si>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</si>
  <si>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</si>
  <si>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</si>
  <si>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</si>
  <si>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</si>
  <si>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</si>
  <si>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</si>
  <si>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</si>
  <si>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</si>
  <si>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</si>
  <si>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</si>
  <si>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</si>
  <si>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</si>
  <si>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</si>
  <si>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</si>
  <si>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</si>
  <si>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</si>
  <si>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</si>
  <si>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</si>
  <si>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</si>
  <si>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</si>
  <si>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</si>
  <si>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</si>
  <si>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</si>
  <si>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</si>
  <si>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</si>
  <si>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</si>
  <si>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</si>
  <si>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</si>
  <si>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</si>
  <si>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</si>
  <si>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</si>
  <si>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</si>
  <si>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</si>
  <si>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</si>
  <si>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</si>
  <si>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</si>
  <si>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</si>
  <si>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</si>
  <si>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</si>
  <si>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</si>
  <si>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</si>
  <si>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</si>
  <si>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</si>
  <si>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</si>
  <si>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</si>
  <si>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</si>
  <si>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</si>
  <si>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</si>
  <si>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</si>
  <si>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</si>
  <si>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</si>
  <si>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</si>
  <si>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</si>
  <si>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</si>
  <si>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</si>
  <si>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</si>
  <si>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</si>
  <si>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</si>
  <si>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</si>
  <si>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</si>
  <si>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</si>
  <si>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</si>
  <si>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</si>
  <si>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</si>
  <si>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</si>
  <si>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</si>
  <si>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</si>
  <si>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</si>
  <si>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</si>
  <si>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</si>
  <si>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</si>
  <si>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</si>
  <si>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</si>
  <si>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</si>
  <si>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</si>
  <si>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</si>
  <si>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</si>
  <si>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</si>
  <si>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</si>
  <si>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</si>
  <si>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</si>
  <si>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</si>
  <si>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</si>
  <si>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</si>
  <si>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</si>
  <si>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</si>
  <si>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</si>
  <si>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</si>
  <si>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</si>
  <si>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</si>
  <si>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</si>
  <si>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</si>
  <si>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</si>
  <si>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</si>
  <si>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</si>
  <si>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</si>
  <si>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</si>
  <si>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</si>
  <si>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</si>
  <si>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</si>
  <si>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</si>
  <si>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</si>
  <si>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</si>
  <si>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</si>
  <si>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</si>
  <si>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</si>
  <si>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</si>
  <si>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</si>
  <si>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</si>
  <si>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</si>
  <si>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</si>
  <si>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</si>
  <si>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</si>
  <si>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</si>
  <si>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</si>
  <si>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</si>
  <si>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</si>
  <si>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</si>
  <si>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</si>
  <si>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</si>
  <si>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</si>
  <si>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</si>
  <si>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</si>
  <si>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</si>
  <si>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</si>
  <si>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</si>
  <si>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</si>
  <si>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</si>
  <si>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</si>
  <si>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</si>
  <si>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</si>
  <si>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</si>
  <si>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</si>
  <si>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</si>
  <si>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</si>
  <si>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</si>
  <si>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</si>
  <si>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</si>
  <si>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</si>
  <si>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</si>
  <si>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</si>
  <si>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</si>
  <si>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</si>
  <si>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</si>
  <si>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</si>
  <si>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</si>
  <si>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</si>
  <si>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</si>
  <si>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</si>
  <si>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</si>
  <si>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</si>
  <si>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</si>
  <si>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</si>
  <si>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</si>
  <si>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</si>
  <si>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</si>
  <si>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</si>
  <si>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</si>
  <si>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</si>
  <si>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</si>
  <si>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</si>
  <si>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</si>
  <si>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</si>
  <si>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</si>
  <si>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</si>
  <si>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</si>
  <si>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</si>
  <si>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</si>
  <si>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</si>
  <si>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</si>
  <si>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</si>
  <si>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</si>
  <si>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</si>
  <si>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</si>
  <si>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</si>
  <si>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</si>
  <si>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</si>
  <si>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</si>
  <si>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</si>
  <si>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</si>
  <si>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</si>
  <si>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</si>
  <si>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</si>
  <si>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</si>
  <si>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</si>
  <si>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</si>
  <si>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</si>
  <si>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</si>
  <si>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</si>
  <si>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</si>
  <si>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</si>
  <si>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</si>
  <si>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</si>
  <si>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</si>
  <si>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</si>
  <si>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</si>
  <si>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</si>
  <si>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</si>
  <si>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</si>
  <si>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</si>
  <si>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</si>
  <si>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</si>
  <si>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</si>
  <si>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</si>
  <si>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</si>
  <si>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</si>
  <si>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</si>
  <si>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</si>
  <si>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</si>
  <si>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</si>
  <si>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</si>
  <si>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</si>
  <si>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</si>
  <si>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</si>
  <si>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</si>
  <si>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</si>
  <si>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</si>
  <si>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</si>
  <si>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</si>
  <si>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</si>
  <si>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</si>
  <si>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</si>
  <si>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</si>
  <si>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</si>
  <si>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</si>
  <si>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</si>
  <si>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</si>
  <si>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</si>
  <si>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</si>
  <si>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</si>
  <si>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</si>
  <si>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</si>
  <si>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</si>
  <si>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</si>
  <si>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</si>
  <si>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</si>
  <si>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</si>
  <si>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</si>
  <si>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</si>
  <si>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</si>
  <si>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</si>
  <si>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</si>
  <si>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</si>
  <si>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</si>
  <si>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</si>
  <si>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</si>
  <si>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</si>
  <si>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</si>
  <si>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</si>
  <si>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</si>
  <si>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</si>
  <si>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</si>
  <si>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</si>
  <si>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</si>
  <si>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</si>
  <si>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</si>
  <si>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</si>
  <si>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</si>
  <si>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</si>
  <si>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</si>
  <si>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</si>
  <si>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</si>
  <si>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</si>
  <si>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</si>
  <si>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</si>
  <si>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</si>
  <si>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</si>
  <si>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</si>
  <si>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</si>
  <si>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</si>
  <si>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</si>
  <si>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</si>
  <si>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</si>
  <si>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</si>
  <si>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</si>
  <si>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</si>
  <si>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</si>
  <si>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</si>
  <si>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</si>
  <si>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</si>
  <si>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</si>
  <si>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</si>
  <si>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</si>
  <si>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</si>
  <si>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</si>
  <si>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</si>
  <si>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</si>
  <si>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</si>
  <si>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</si>
  <si>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</si>
  <si>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</si>
  <si>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</si>
  <si>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</si>
  <si>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</si>
  <si>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</si>
  <si>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</si>
  <si>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</si>
  <si>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</si>
  <si>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</si>
  <si>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</si>
  <si>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</si>
  <si>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</si>
  <si>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</si>
  <si>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</si>
  <si>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</si>
  <si>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</si>
  <si>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</si>
  <si>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</si>
  <si>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</si>
  <si>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</si>
  <si>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</si>
  <si>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</si>
  <si>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</si>
  <si>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</si>
  <si>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</si>
  <si>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</si>
  <si>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</si>
  <si>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</si>
  <si>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</si>
  <si>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</si>
  <si>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</si>
  <si>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</si>
  <si>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</si>
  <si>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</si>
  <si>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</si>
  <si>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</si>
  <si>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</si>
  <si>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</si>
  <si>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</si>
  <si>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</si>
  <si>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</si>
  <si>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</si>
  <si>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</si>
  <si>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</si>
  <si>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</si>
  <si>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</si>
  <si>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</si>
  <si>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</si>
  <si>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</si>
  <si>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</si>
  <si>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</si>
  <si>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</si>
  <si>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</si>
  <si>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</si>
  <si>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</si>
  <si>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</si>
  <si>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</si>
  <si>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</si>
  <si>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</si>
  <si>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</si>
  <si>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</si>
  <si>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</si>
  <si>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</si>
  <si>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</si>
  <si>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</si>
  <si>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</si>
  <si>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</si>
  <si>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</si>
  <si>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</si>
  <si>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</si>
  <si>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</si>
  <si>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</si>
  <si>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</si>
  <si>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</si>
  <si>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</si>
  <si>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</si>
  <si>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</si>
  <si>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</si>
  <si>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</si>
  <si>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</si>
  <si>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</si>
  <si>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</si>
  <si>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</si>
  <si>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</si>
  <si>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</si>
  <si>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</si>
  <si>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</si>
  <si>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</si>
  <si>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</si>
  <si>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</si>
  <si>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</si>
  <si>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</si>
  <si>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</si>
  <si>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</si>
  <si>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</si>
  <si>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</si>
  <si>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</si>
  <si>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</si>
  <si>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</si>
  <si>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</si>
  <si>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</si>
  <si>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</si>
  <si>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</si>
  <si>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</si>
  <si>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</si>
  <si>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</si>
  <si>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</si>
  <si>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</si>
  <si>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</si>
  <si>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</si>
  <si>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</si>
  <si>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</si>
  <si>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</si>
  <si>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</si>
  <si>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</si>
  <si>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</si>
  <si>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</si>
  <si>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</si>
  <si>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</si>
  <si>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</si>
  <si>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</si>
  <si>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</si>
  <si>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</si>
  <si>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</si>
  <si>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</si>
  <si>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</si>
  <si>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</si>
  <si>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</si>
  <si>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</si>
  <si>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</si>
  <si>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</si>
  <si>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</si>
  <si>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</si>
  <si>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</si>
  <si>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</si>
  <si>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</si>
  <si>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</si>
  <si>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</si>
  <si>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</si>
  <si>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</si>
  <si>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</si>
  <si>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</si>
  <si>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</si>
  <si>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</si>
  <si>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</si>
  <si>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</si>
  <si>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</si>
  <si>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</si>
  <si>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</si>
  <si>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</si>
  <si>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</si>
  <si>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</si>
  <si>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</si>
  <si>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</si>
  <si>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</si>
  <si>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</si>
  <si>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</si>
  <si>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</si>
  <si>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</si>
  <si>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</si>
  <si>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</si>
  <si>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</si>
  <si>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</si>
  <si>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</si>
  <si>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</si>
  <si>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</si>
  <si>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</si>
  <si>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</si>
  <si>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</si>
  <si>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</si>
  <si>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</si>
  <si>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</si>
  <si>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</si>
  <si>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</si>
  <si>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</si>
  <si>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</si>
  <si>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</si>
  <si>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</si>
  <si>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</si>
  <si>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</si>
  <si>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</si>
  <si>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</si>
  <si>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</si>
  <si>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</si>
  <si>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</si>
  <si>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</si>
  <si>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</si>
  <si>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</si>
  <si>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</si>
  <si>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</si>
  <si>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</si>
  <si>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</si>
  <si>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</si>
  <si>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</si>
  <si>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</si>
  <si>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</si>
  <si>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</si>
  <si>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</si>
  <si>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</si>
  <si>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</si>
  <si>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</si>
  <si>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</si>
  <si>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</si>
  <si>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</si>
  <si>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</si>
  <si>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</si>
  <si>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</si>
  <si>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</si>
  <si>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</si>
  <si>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</si>
  <si>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</si>
  <si>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</si>
  <si>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</si>
  <si>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</si>
  <si>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</si>
  <si>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</si>
  <si>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</si>
  <si>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</si>
  <si>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</si>
  <si>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</si>
  <si>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</si>
  <si>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</si>
  <si>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</si>
  <si>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</si>
  <si>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</si>
  <si>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</si>
  <si>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</si>
  <si>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</si>
  <si>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</si>
  <si>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</si>
  <si>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</si>
  <si>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</si>
  <si>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</si>
  <si>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</si>
  <si>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</si>
  <si>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</si>
  <si>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</si>
  <si>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</si>
  <si>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</si>
  <si>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</si>
  <si>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</si>
  <si>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</si>
  <si>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</si>
  <si>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</si>
  <si>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</si>
  <si>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</si>
  <si>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</si>
  <si>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</si>
  <si>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</si>
  <si>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</si>
  <si>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</si>
  <si>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</si>
  <si>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</si>
  <si>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</si>
  <si>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</si>
  <si>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</si>
  <si>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</si>
  <si>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</si>
  <si>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</si>
  <si>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</si>
  <si>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</si>
  <si>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</si>
  <si>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</si>
  <si>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</si>
  <si>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</si>
  <si>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</si>
  <si>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</si>
  <si>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</si>
  <si>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</si>
  <si>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</si>
  <si>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</si>
  <si>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</si>
  <si>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</si>
  <si>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</si>
  <si>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</si>
  <si>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</si>
  <si>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</si>
  <si>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</si>
  <si>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</si>
  <si>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</si>
  <si>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</si>
  <si>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</si>
  <si>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</si>
  <si>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</si>
  <si>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</si>
  <si>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</si>
  <si>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</si>
  <si>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</si>
  <si>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</si>
  <si>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</si>
  <si>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</si>
  <si>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</si>
  <si>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</si>
  <si>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</si>
  <si>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</si>
  <si>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</si>
  <si>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</si>
  <si>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</si>
  <si>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</si>
  <si>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</si>
  <si>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</si>
  <si>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</si>
  <si>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</si>
  <si>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</si>
  <si>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</si>
  <si>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</si>
  <si>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</si>
  <si>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</si>
  <si>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</si>
  <si>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</si>
  <si>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</si>
  <si>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</si>
  <si>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</si>
  <si>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</si>
  <si>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</si>
  <si>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</si>
  <si>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</si>
  <si>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</si>
  <si>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</si>
  <si>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</si>
  <si>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</si>
  <si>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</si>
  <si>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</si>
  <si>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</si>
  <si>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</si>
  <si>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</si>
  <si>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</si>
  <si>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</si>
  <si>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</si>
  <si>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</si>
  <si>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</si>
  <si>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</si>
  <si>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</si>
  <si>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</si>
  <si>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</si>
  <si>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</si>
  <si>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</si>
  <si>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</si>
  <si>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</si>
  <si>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</si>
  <si>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</si>
  <si>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</si>
  <si>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</si>
  <si>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</si>
  <si>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</si>
  <si>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</si>
  <si>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</si>
  <si>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</si>
  <si>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</si>
  <si>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</si>
  <si>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</si>
  <si>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</si>
  <si>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</si>
  <si>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</si>
  <si>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</si>
  <si>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</si>
  <si>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</si>
  <si>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</si>
  <si>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</si>
  <si>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</si>
  <si>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</si>
  <si>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</si>
  <si>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</si>
  <si>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</si>
  <si>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</si>
  <si>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</si>
  <si>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</si>
  <si>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</si>
  <si>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</si>
  <si>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</si>
  <si>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</si>
  <si>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</si>
  <si>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</si>
  <si>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</si>
  <si>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</si>
  <si>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</si>
  <si>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</si>
  <si>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</si>
  <si>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</si>
  <si>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</si>
  <si>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</si>
  <si>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</si>
  <si>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</si>
  <si>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</si>
  <si>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</si>
  <si>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</si>
  <si>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</si>
  <si>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</si>
  <si>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</si>
  <si>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</si>
  <si>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</si>
  <si>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</si>
  <si>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</si>
  <si>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</si>
  <si>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</si>
  <si>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</si>
  <si>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</si>
  <si>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</si>
  <si>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</si>
  <si>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</si>
  <si>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</si>
  <si>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</si>
  <si>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</si>
  <si>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</si>
  <si>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</si>
  <si>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</si>
  <si>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</si>
  <si>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</si>
  <si>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</si>
  <si>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</si>
  <si>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</si>
  <si>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</si>
  <si>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</si>
  <si>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</si>
  <si>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</si>
  <si>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</si>
  <si>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</si>
  <si>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</si>
  <si>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</si>
  <si>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</si>
  <si>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</si>
  <si>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</si>
  <si>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</si>
  <si>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</si>
  <si>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</si>
  <si>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</si>
  <si>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</si>
  <si>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</si>
  <si>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</si>
  <si>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</si>
  <si>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</si>
  <si>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</si>
  <si>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</si>
  <si>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</si>
  <si>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</si>
  <si>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</si>
  <si>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</si>
  <si>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</si>
  <si>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</si>
  <si>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</si>
  <si>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</si>
  <si>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</si>
  <si>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</si>
  <si>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</si>
  <si>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</si>
  <si>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</si>
  <si>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</si>
  <si>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</si>
  <si>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</si>
  <si>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</si>
  <si>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</si>
  <si>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</si>
  <si>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</si>
  <si>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</si>
  <si>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</si>
  <si>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</si>
  <si>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</si>
  <si>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</si>
  <si>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</si>
  <si>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</si>
  <si>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</si>
  <si>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</si>
  <si>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</si>
  <si>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</si>
  <si>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</si>
  <si>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</si>
  <si>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</si>
  <si>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</si>
  <si>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</si>
  <si>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</si>
  <si>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</si>
  <si>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</si>
  <si>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</si>
  <si>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</si>
  <si>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</si>
  <si>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</si>
  <si>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</si>
  <si>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</si>
  <si>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</si>
  <si>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</si>
  <si>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</si>
  <si>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</si>
  <si>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</si>
  <si>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</si>
  <si>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</si>
  <si>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</si>
  <si>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</si>
  <si>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</si>
  <si>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</si>
  <si>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</si>
  <si>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</si>
  <si>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</si>
  <si>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</si>
  <si>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</si>
  <si>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</si>
  <si>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</si>
  <si>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</si>
  <si>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</si>
  <si>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</si>
  <si>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</si>
  <si>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</si>
  <si>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</si>
  <si>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</si>
  <si>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</si>
  <si>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</si>
  <si>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</si>
  <si>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</si>
  <si>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</si>
  <si>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</si>
  <si>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</si>
  <si>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</si>
  <si>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</si>
  <si>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</si>
  <si>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</si>
  <si>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</si>
  <si>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</si>
  <si>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</si>
  <si>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</si>
  <si>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</si>
  <si>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</si>
  <si>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</si>
  <si>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</si>
  <si>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</si>
  <si>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</si>
  <si>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</si>
  <si>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</si>
  <si>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</si>
  <si>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</si>
  <si>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</si>
  <si>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</si>
  <si>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</si>
  <si>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</si>
  <si>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</si>
  <si>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</si>
  <si>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</si>
  <si>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</si>
  <si>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</si>
  <si>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</si>
  <si>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</si>
  <si>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</si>
  <si>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</si>
  <si>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</si>
  <si>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</si>
  <si>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</si>
  <si>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</si>
  <si>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</si>
  <si>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</si>
  <si>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</si>
  <si>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</si>
  <si>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</si>
  <si>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</si>
  <si>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</si>
  <si>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</si>
  <si>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</si>
  <si>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</si>
  <si>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</si>
  <si>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</si>
  <si>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</si>
  <si>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</si>
  <si>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</si>
  <si>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</si>
  <si>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</si>
  <si>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</si>
  <si>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</si>
  <si>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</si>
  <si>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</si>
  <si>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</si>
  <si>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</si>
  <si>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</si>
  <si>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</si>
  <si>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</si>
  <si>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</si>
  <si>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</si>
  <si>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</si>
  <si>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</si>
  <si>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</si>
  <si>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</si>
  <si>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</si>
  <si>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</si>
  <si>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</si>
  <si>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</si>
  <si>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</si>
  <si>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</si>
  <si>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</si>
  <si>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</si>
  <si>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</si>
  <si>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</si>
  <si>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</si>
  <si>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</si>
  <si>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</si>
  <si>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</si>
  <si>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</si>
  <si>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</si>
  <si>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</si>
  <si>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</si>
  <si>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</si>
  <si>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</si>
  <si>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</si>
  <si>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</si>
  <si>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</si>
  <si>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</si>
  <si>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</si>
  <si>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</si>
  <si>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</si>
  <si>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</si>
  <si>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</si>
  <si>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</si>
  <si>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</si>
  <si>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</si>
  <si>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</si>
  <si>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</si>
  <si>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</si>
  <si>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</si>
  <si>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</si>
  <si>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</si>
  <si>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</si>
  <si>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</si>
  <si>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</si>
  <si>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</si>
  <si>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</si>
  <si>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</si>
  <si>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</si>
  <si>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</si>
  <si>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</si>
  <si>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</si>
  <si>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</si>
  <si>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</si>
  <si>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</si>
  <si>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</si>
  <si>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</si>
  <si>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</si>
  <si>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</si>
  <si>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</si>
  <si>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</si>
  <si>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</si>
  <si>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</si>
  <si>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</si>
  <si>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</si>
  <si>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</si>
  <si>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</si>
  <si>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</si>
  <si>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</si>
  <si>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</si>
  <si>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</si>
  <si>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</si>
  <si>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</si>
  <si>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</si>
  <si>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</si>
  <si>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</si>
  <si>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</si>
  <si>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</si>
  <si>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</si>
  <si>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</si>
  <si>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</si>
  <si>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</si>
  <si>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</si>
  <si>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</si>
  <si>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</si>
  <si>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</si>
  <si>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</si>
  <si>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</si>
  <si>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</si>
  <si>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</si>
  <si>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</si>
  <si>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</si>
  <si>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</si>
  <si>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</si>
  <si>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</si>
  <si>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</si>
  <si>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</si>
  <si>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</si>
  <si>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</si>
  <si>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</si>
  <si>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</si>
  <si>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</si>
  <si>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</si>
  <si>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</si>
  <si>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</si>
  <si>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</si>
  <si>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</si>
  <si>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</si>
  <si>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</si>
  <si>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</si>
  <si>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</si>
  <si>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</si>
  <si>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</si>
  <si>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</si>
  <si>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</si>
  <si>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</si>
  <si>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</si>
  <si>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</si>
  <si>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</si>
  <si>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</si>
  <si>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</si>
  <si>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</si>
  <si>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</si>
  <si>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</si>
  <si>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</si>
  <si>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</si>
  <si>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</si>
  <si>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</si>
  <si>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</si>
  <si>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</si>
  <si>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</si>
  <si>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</si>
  <si>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</si>
  <si>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</si>
  <si>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</si>
  <si>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</si>
  <si>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</si>
  <si>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</si>
  <si>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</si>
  <si>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</si>
  <si>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</si>
  <si>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</si>
  <si>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</si>
  <si>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</si>
  <si>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</si>
  <si>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</si>
  <si>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</si>
  <si>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</si>
  <si>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</si>
  <si>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</si>
  <si>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</si>
  <si>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</si>
  <si>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</si>
  <si>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</si>
  <si>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</si>
  <si>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</si>
  <si>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</si>
  <si>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</si>
  <si>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</si>
  <si>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</si>
  <si>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</si>
  <si>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</si>
  <si>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</si>
  <si>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</si>
  <si>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</si>
  <si>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</si>
  <si>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</si>
  <si>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</si>
  <si>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</si>
  <si>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</si>
  <si>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</si>
  <si>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</si>
  <si>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</si>
  <si>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</si>
  <si>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</si>
  <si>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</si>
  <si>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</si>
  <si>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</si>
  <si>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</si>
  <si>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</si>
  <si>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</si>
  <si>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</si>
  <si>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</si>
  <si>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</si>
  <si>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</si>
  <si>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</si>
  <si>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</si>
  <si>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</si>
  <si>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</si>
  <si>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</si>
  <si>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</si>
  <si>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</si>
  <si>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</si>
  <si>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</si>
  <si>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</si>
  <si>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</si>
  <si>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</si>
  <si>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</si>
  <si>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</si>
  <si>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</si>
  <si>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</si>
  <si>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</si>
  <si>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</si>
  <si>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</si>
  <si>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</si>
  <si>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</si>
  <si>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</si>
  <si>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</si>
  <si>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</si>
  <si>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</si>
  <si>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</si>
  <si>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</si>
  <si>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</si>
  <si>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</si>
  <si>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</si>
  <si>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</si>
  <si>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</si>
  <si>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</si>
  <si>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</si>
  <si>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</si>
  <si>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</si>
  <si>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</si>
  <si>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</si>
  <si>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</si>
  <si>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</si>
  <si>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</si>
  <si>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</si>
  <si>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</si>
  <si>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</si>
  <si>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</si>
  <si>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</si>
  <si>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</si>
  <si>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</si>
  <si>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</si>
  <si>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</si>
  <si>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</si>
  <si>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</si>
  <si>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</si>
  <si>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</si>
  <si>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</si>
  <si>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</si>
  <si>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</si>
  <si>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</si>
  <si>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</si>
  <si>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</si>
  <si>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</si>
  <si>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</si>
  <si>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</si>
  <si>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</si>
  <si>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</si>
  <si>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</si>
  <si>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</si>
  <si>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</si>
  <si>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</si>
  <si>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</si>
  <si>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</si>
  <si>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</si>
  <si>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</si>
  <si>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</si>
  <si>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</si>
  <si>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</si>
  <si>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</si>
  <si>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</si>
  <si>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</si>
  <si>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</si>
  <si>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</si>
  <si>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</si>
  <si>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</si>
  <si>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</si>
  <si>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</si>
  <si>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</si>
  <si>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</si>
  <si>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</si>
  <si>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</si>
  <si>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</si>
  <si>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</si>
  <si>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</si>
  <si>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</si>
  <si>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</si>
  <si>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</si>
  <si>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</si>
  <si>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</si>
  <si>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</si>
  <si>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</si>
  <si>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</si>
  <si>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</si>
  <si>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</si>
  <si>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</si>
  <si>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</si>
  <si>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</si>
  <si>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</si>
  <si>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</si>
  <si>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</si>
  <si>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</si>
  <si>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</si>
  <si>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</si>
  <si>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</si>
  <si>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</si>
  <si>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</si>
  <si>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</si>
  <si>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</si>
  <si>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</si>
  <si>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</si>
  <si>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</si>
  <si>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</si>
  <si>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</si>
  <si>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</si>
  <si>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</si>
  <si>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</si>
  <si>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</si>
  <si>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</si>
  <si>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</si>
  <si>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</si>
  <si>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</si>
  <si>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</si>
  <si>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</si>
  <si>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</si>
  <si>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</si>
  <si>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</si>
  <si>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</si>
  <si>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</si>
  <si>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</si>
  <si>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</si>
  <si>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</si>
  <si>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</si>
  <si>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</si>
  <si>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</si>
  <si>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</si>
  <si>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</si>
  <si>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</si>
  <si>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</si>
  <si>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</si>
  <si>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</si>
  <si>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</si>
  <si>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</si>
  <si>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</si>
  <si>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</si>
  <si>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</si>
  <si>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</si>
  <si>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</si>
  <si>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</si>
  <si>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</si>
  <si>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</si>
  <si>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</si>
  <si>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</si>
  <si>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</si>
  <si>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</si>
  <si>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</si>
  <si>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</si>
  <si>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</si>
  <si>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</si>
  <si>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</si>
  <si>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</si>
  <si>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</si>
  <si>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</si>
  <si>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</si>
  <si>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</si>
  <si>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</si>
  <si>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</si>
  <si>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</si>
  <si>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</si>
  <si>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</si>
  <si>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</si>
  <si>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</si>
  <si>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</si>
  <si>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</si>
  <si>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</si>
  <si>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</si>
  <si>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</si>
  <si>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</si>
  <si>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</si>
  <si>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</si>
  <si>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</si>
  <si>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</si>
  <si>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</si>
  <si>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</si>
  <si>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</si>
  <si>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</si>
  <si>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</si>
  <si>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</si>
  <si>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</si>
  <si>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</si>
  <si>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</si>
  <si>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</si>
  <si>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</si>
  <si>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</si>
  <si>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</si>
  <si>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</si>
  <si>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</si>
  <si>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</si>
  <si>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</si>
  <si>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</si>
  <si>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</si>
  <si>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</si>
  <si>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</si>
  <si>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</si>
  <si>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</si>
  <si>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</si>
  <si>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</si>
  <si>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</si>
  <si>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</si>
  <si>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</si>
  <si>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</si>
  <si>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</si>
  <si>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</si>
  <si>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</si>
  <si>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</si>
  <si>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</si>
  <si>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</si>
  <si>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</si>
  <si>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</si>
  <si>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</si>
  <si>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</si>
  <si>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</si>
  <si>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</si>
  <si>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</si>
  <si>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</si>
  <si>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</si>
  <si>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</si>
  <si>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</si>
  <si>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</si>
  <si>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</si>
  <si>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</si>
  <si>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</si>
  <si>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</si>
  <si>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</si>
  <si>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</si>
  <si>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</si>
  <si>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</si>
  <si>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</si>
  <si>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</si>
  <si>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</si>
  <si>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</si>
  <si>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</si>
  <si>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</si>
  <si>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</si>
  <si>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</si>
  <si>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</si>
  <si>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</si>
  <si>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</si>
  <si>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</si>
  <si>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</si>
  <si>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</si>
  <si>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</si>
  <si>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</si>
  <si>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</si>
  <si>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</si>
  <si>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</si>
  <si>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</si>
  <si>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</si>
  <si>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</si>
  <si>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</si>
  <si>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</si>
  <si>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</si>
  <si>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</si>
  <si>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</si>
  <si>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</si>
  <si>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</si>
  <si>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</si>
  <si>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</si>
  <si>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</si>
  <si>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</si>
  <si>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</si>
  <si>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</si>
  <si>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</si>
  <si>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</si>
  <si>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</si>
  <si>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</si>
  <si>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</si>
  <si>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</si>
  <si>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</si>
  <si>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</si>
  <si>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</si>
  <si>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</si>
  <si>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</si>
  <si>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</si>
  <si>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</si>
  <si>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</si>
  <si>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</si>
  <si>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</si>
  <si>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</si>
  <si>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</si>
  <si>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</si>
  <si>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</si>
  <si>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</si>
  <si>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</si>
  <si>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</si>
  <si>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</si>
  <si>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</si>
  <si>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</si>
  <si>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</si>
  <si>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</si>
  <si>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</si>
  <si>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</si>
  <si>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</si>
  <si>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</si>
  <si>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</si>
  <si>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</si>
  <si>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</si>
  <si>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</si>
  <si>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</si>
  <si>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</si>
  <si>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</si>
  <si>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</si>
  <si>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</si>
  <si>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</si>
  <si>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</si>
  <si>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</si>
  <si>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</si>
  <si>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</si>
  <si>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</si>
  <si>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</si>
  <si>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</si>
  <si>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</si>
  <si>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</si>
  <si>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</si>
  <si>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</si>
  <si>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</si>
  <si>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</si>
  <si>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</si>
  <si>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</si>
  <si>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</si>
  <si>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</si>
  <si>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</si>
  <si>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</si>
  <si>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</si>
  <si>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</si>
  <si>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</si>
  <si>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</si>
  <si>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</si>
  <si>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</si>
  <si>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</si>
  <si>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</si>
  <si>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</si>
  <si>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</si>
  <si>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</si>
  <si>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</si>
  <si>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</si>
  <si>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</si>
  <si>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</si>
  <si>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</si>
  <si>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</si>
  <si>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</si>
  <si>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</si>
  <si>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</si>
  <si>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</si>
  <si>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</si>
  <si>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</si>
  <si>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</si>
  <si>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</si>
  <si>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</si>
  <si>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</si>
  <si>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</si>
  <si>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</si>
  <si>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</si>
  <si>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</si>
  <si>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</si>
  <si>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</si>
  <si>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</si>
  <si>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</si>
  <si>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</si>
  <si>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</si>
  <si>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</si>
  <si>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</si>
  <si>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</si>
  <si>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</si>
  <si>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</si>
  <si>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</si>
  <si>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</si>
  <si>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</si>
  <si>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</si>
  <si>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</si>
  <si>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</si>
  <si>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</si>
  <si>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</si>
  <si>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</si>
  <si>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</si>
  <si>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</si>
  <si>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</si>
  <si>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</si>
  <si>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</si>
  <si>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</si>
  <si>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</si>
  <si>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</si>
  <si>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</si>
  <si>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</si>
  <si>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</si>
  <si>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</si>
  <si>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</si>
  <si>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</si>
  <si>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</si>
  <si>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</si>
  <si>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</si>
  <si>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</si>
  <si>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</si>
  <si>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</si>
  <si>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</si>
  <si>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</si>
  <si>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</si>
  <si>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</si>
  <si>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</si>
  <si>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</si>
  <si>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</si>
  <si>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</si>
  <si>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</si>
  <si>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</si>
  <si>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</si>
  <si>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</si>
  <si>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</si>
  <si>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</si>
  <si>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</si>
  <si>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</si>
  <si>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</si>
  <si>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</si>
  <si>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</si>
  <si>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</si>
  <si>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</si>
  <si>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</si>
  <si>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</si>
  <si>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</si>
  <si>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</si>
  <si>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</si>
  <si>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</si>
  <si>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</si>
  <si>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</si>
  <si>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</si>
  <si>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</si>
  <si>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</si>
  <si>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</si>
  <si>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</si>
  <si>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</si>
  <si>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</si>
  <si>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</si>
  <si>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</si>
  <si>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</si>
  <si>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</si>
  <si>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</si>
  <si>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</si>
  <si>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</si>
  <si>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</si>
  <si>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</si>
  <si>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</si>
  <si>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</si>
  <si>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</si>
  <si>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</si>
  <si>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</si>
  <si>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</si>
  <si>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</si>
  <si>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</si>
  <si>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</si>
  <si>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</si>
  <si>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</si>
  <si>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</si>
  <si>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</si>
  <si>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</si>
  <si>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</si>
  <si>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</si>
  <si>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</si>
  <si>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</si>
  <si>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</si>
  <si>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</si>
  <si>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</si>
  <si>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</si>
  <si>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</si>
  <si>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</si>
  <si>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</si>
  <si>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</si>
  <si>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</si>
  <si>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</si>
  <si>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</si>
  <si>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</si>
  <si>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</si>
  <si>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</si>
  <si>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</si>
  <si>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</si>
  <si>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</si>
  <si>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</si>
  <si>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</si>
  <si>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</si>
  <si>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</si>
  <si>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</si>
  <si>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</si>
  <si>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</si>
  <si>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</si>
  <si>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</si>
  <si>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</si>
  <si>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</si>
  <si>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</si>
  <si>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</si>
  <si>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</si>
  <si>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</si>
  <si>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</si>
  <si>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</si>
  <si>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</si>
  <si>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</si>
  <si>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</si>
  <si>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</si>
  <si>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</si>
  <si>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</si>
  <si>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</si>
  <si>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</si>
  <si>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</si>
  <si>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</si>
  <si>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</si>
  <si>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</si>
  <si>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</si>
  <si>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</si>
  <si>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</si>
  <si>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</si>
  <si>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</si>
  <si>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</si>
  <si>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</si>
  <si>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</si>
  <si>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</si>
  <si>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</si>
  <si>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</si>
  <si>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</si>
  <si>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</si>
  <si>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</si>
  <si>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</si>
  <si>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</si>
  <si>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</si>
  <si>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</si>
  <si>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</si>
  <si>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</si>
  <si>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</si>
  <si>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</si>
  <si>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</si>
  <si>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</si>
  <si>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</si>
  <si>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</si>
  <si>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</si>
  <si>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</si>
  <si>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</si>
  <si>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</si>
  <si>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</si>
  <si>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</si>
  <si>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</si>
  <si>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</si>
  <si>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</si>
  <si>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</si>
  <si>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</si>
  <si>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</si>
  <si>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</si>
  <si>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</si>
  <si>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</si>
  <si>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</si>
  <si>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</si>
  <si>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</si>
  <si>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</si>
  <si>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</si>
  <si>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</si>
  <si>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</si>
  <si>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</si>
  <si>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</si>
  <si>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</si>
  <si>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</si>
  <si>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</si>
  <si>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</si>
  <si>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</si>
  <si>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</si>
  <si>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</si>
  <si>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</si>
  <si>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</si>
  <si>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</si>
  <si>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</si>
  <si>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</si>
  <si>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</si>
  <si>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</si>
  <si>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</si>
  <si>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</si>
  <si>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</si>
  <si>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</si>
  <si>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</si>
  <si>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</si>
  <si>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</si>
  <si>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</si>
  <si>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</si>
  <si>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</si>
  <si>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</si>
  <si>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</si>
  <si>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</si>
  <si>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</si>
  <si>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</si>
  <si>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</si>
  <si>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</si>
  <si>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</si>
  <si>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</si>
  <si>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</si>
  <si>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</si>
  <si>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</si>
  <si>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</si>
  <si>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</si>
  <si>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</si>
  <si>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</si>
  <si>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</si>
  <si>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</si>
  <si>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</si>
  <si>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</si>
  <si>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</si>
  <si>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</si>
  <si>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</si>
  <si>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</si>
  <si>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</si>
  <si>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</si>
  <si>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</si>
  <si>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</si>
  <si>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</si>
  <si>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</si>
  <si>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</si>
  <si>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</si>
  <si>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</si>
  <si>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</si>
  <si>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</si>
  <si>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</si>
  <si>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</si>
  <si>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</si>
  <si>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</si>
  <si>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</si>
  <si>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</si>
  <si>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</si>
  <si>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</si>
  <si>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</si>
  <si>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</si>
  <si>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</si>
  <si>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</si>
  <si>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</si>
  <si>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</si>
  <si>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</si>
  <si>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</si>
  <si>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</si>
  <si>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</si>
  <si>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</si>
  <si>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</si>
  <si>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</si>
  <si>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</si>
  <si>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</si>
  <si>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</si>
  <si>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</si>
  <si>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</si>
  <si>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</si>
  <si>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</si>
  <si>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</si>
  <si>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</si>
  <si>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</si>
  <si>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</si>
  <si>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</si>
  <si>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</si>
  <si>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</si>
  <si>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</si>
  <si>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</si>
  <si>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</si>
  <si>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</si>
  <si>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</si>
  <si>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</si>
  <si>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</si>
  <si>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</si>
  <si>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</si>
  <si>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</si>
  <si>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</si>
  <si>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</si>
  <si>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</si>
  <si>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</si>
  <si>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</si>
  <si>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</si>
  <si>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</si>
  <si>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</si>
  <si>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</si>
  <si>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</si>
  <si>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</si>
  <si>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</si>
  <si>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</si>
  <si>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</si>
  <si>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</si>
  <si>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</si>
  <si>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</si>
  <si>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</si>
  <si>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</si>
  <si>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</si>
  <si>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</si>
  <si>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</si>
  <si>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</si>
  <si>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</si>
  <si>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</si>
  <si>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</si>
  <si>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</si>
  <si>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</si>
  <si>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</si>
  <si>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</si>
  <si>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</si>
  <si>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</si>
  <si>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</si>
  <si>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</si>
  <si>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</si>
  <si>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</si>
  <si>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</si>
  <si>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</si>
  <si>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</si>
  <si>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</si>
  <si>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</si>
  <si>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</si>
  <si>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</si>
  <si>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</si>
  <si>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</si>
  <si>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</si>
  <si>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</si>
  <si>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</si>
  <si>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</si>
  <si>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</si>
  <si>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</si>
  <si>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</si>
  <si>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</si>
  <si>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</si>
  <si>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</si>
  <si>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</si>
  <si>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</si>
  <si>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</si>
  <si>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</si>
  <si>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</si>
  <si>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</si>
  <si>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</si>
  <si>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</si>
  <si>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</si>
  <si>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</si>
  <si>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</si>
  <si>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</si>
  <si>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</si>
  <si>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</si>
  <si>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</si>
  <si>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</si>
  <si>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</si>
  <si>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</si>
  <si>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</si>
  <si>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</si>
  <si>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</si>
  <si>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</si>
  <si>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</si>
  <si>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</si>
  <si>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</si>
  <si>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</si>
  <si>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</si>
  <si>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</si>
  <si>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</si>
  <si>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</si>
  <si>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</si>
  <si>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</si>
  <si>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</si>
  <si>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</si>
  <si>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</si>
  <si>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</si>
  <si>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</si>
  <si>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</si>
  <si>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</si>
  <si>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</si>
  <si>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</si>
  <si>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</si>
  <si>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</si>
  <si>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</si>
  <si>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</si>
  <si>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</si>
  <si>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</si>
  <si>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</si>
  <si>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</si>
  <si>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</si>
  <si>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</si>
  <si>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</si>
  <si>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</si>
  <si>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</si>
  <si>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</si>
  <si>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</si>
  <si>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</si>
  <si>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</si>
  <si>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</si>
  <si>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</si>
  <si>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</si>
  <si>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</si>
  <si>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</si>
  <si>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</si>
  <si>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</si>
  <si>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</si>
  <si>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</si>
  <si>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</si>
  <si>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</si>
  <si>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</si>
  <si>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</si>
  <si>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</si>
  <si>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</si>
  <si>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</si>
  <si>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</si>
  <si>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</si>
  <si>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</si>
  <si>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</si>
  <si>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</si>
  <si>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</si>
  <si>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</si>
  <si>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</si>
  <si>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</si>
  <si>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</si>
  <si>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</si>
  <si>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</si>
  <si>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</si>
  <si>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</si>
  <si>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</si>
  <si>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</si>
  <si>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</si>
  <si>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</si>
  <si>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</si>
  <si>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</si>
  <si>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</si>
  <si>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</si>
  <si>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</si>
  <si>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</si>
  <si>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</si>
  <si>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</si>
  <si>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</si>
  <si>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</si>
  <si>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</si>
  <si>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</si>
  <si>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</si>
  <si>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</si>
  <si>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</si>
  <si>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</si>
  <si>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</si>
  <si>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</si>
  <si>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</si>
  <si>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</si>
  <si>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</si>
  <si>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</si>
  <si>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</si>
  <si>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</si>
  <si>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</si>
  <si>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</si>
  <si>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</si>
  <si>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</si>
  <si>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</si>
  <si>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</si>
  <si>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</si>
  <si>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</si>
  <si>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</si>
  <si>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</si>
  <si>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</si>
  <si>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</si>
  <si>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</si>
  <si>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</si>
  <si>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</si>
  <si>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</si>
  <si>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</si>
  <si>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</si>
  <si>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</si>
  <si>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</si>
  <si>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</si>
  <si>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</si>
  <si>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</si>
  <si>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</si>
  <si>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</si>
  <si>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</si>
  <si>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</si>
  <si>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</si>
  <si>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</si>
  <si>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</si>
  <si>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</si>
  <si>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</si>
  <si>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</si>
  <si>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</si>
  <si>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</si>
  <si>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</si>
  <si>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</si>
  <si>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</si>
  <si>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</si>
  <si>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</si>
  <si>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</si>
  <si>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</si>
  <si>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</si>
  <si>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</si>
  <si>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</si>
  <si>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</si>
  <si>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</si>
  <si>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</si>
  <si>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</si>
  <si>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</si>
  <si>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</si>
  <si>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</si>
  <si>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</si>
  <si>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</si>
  <si>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</si>
  <si>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</si>
  <si>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</si>
  <si>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</si>
  <si>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</si>
  <si>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</si>
  <si>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</si>
  <si>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</si>
  <si>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</si>
  <si>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</si>
  <si>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</si>
  <si>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</si>
  <si>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</si>
  <si>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</si>
  <si>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</si>
  <si>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</si>
  <si>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</si>
  <si>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</si>
  <si>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</si>
  <si>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</si>
  <si>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</si>
  <si>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</si>
  <si>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</si>
  <si>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</si>
  <si>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</si>
  <si>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</si>
  <si>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</si>
  <si>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</si>
  <si>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</si>
  <si>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</si>
  <si>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</si>
  <si>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</si>
  <si>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</si>
  <si>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</si>
  <si>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</si>
  <si>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</si>
  <si>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</si>
  <si>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</si>
  <si>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</si>
  <si>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</si>
  <si>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</si>
  <si>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</si>
  <si>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</si>
  <si>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</si>
  <si>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</si>
  <si>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</si>
  <si>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</si>
  <si>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</si>
  <si>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</si>
  <si>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</si>
  <si>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</si>
  <si>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</si>
  <si>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</si>
  <si>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</si>
  <si>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</si>
  <si>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</si>
  <si>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</si>
  <si>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</si>
  <si>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</si>
  <si>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</si>
  <si>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</si>
  <si>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</si>
  <si>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</si>
  <si>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</si>
  <si>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</si>
  <si>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</si>
  <si>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</si>
  <si>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</si>
  <si>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</si>
  <si>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</si>
  <si>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</si>
  <si>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</si>
  <si>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</si>
  <si>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</si>
  <si>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</si>
  <si>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</si>
  <si>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</si>
  <si>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</si>
  <si>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</si>
  <si>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</si>
  <si>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</si>
  <si>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</si>
  <si>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</si>
  <si>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</si>
  <si>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</si>
  <si>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</si>
  <si>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</si>
  <si>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</si>
  <si>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</si>
  <si>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</si>
  <si>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</si>
  <si>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</si>
  <si>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</si>
  <si>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</si>
  <si>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</si>
  <si>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</si>
  <si>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</si>
  <si>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</si>
  <si>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</si>
  <si>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</si>
  <si>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</si>
  <si>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</si>
  <si>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</si>
  <si>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</si>
  <si>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</si>
  <si>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</si>
  <si>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</si>
  <si>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</si>
  <si>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</si>
  <si>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</si>
  <si>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</si>
  <si>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</si>
  <si>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</si>
  <si>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</si>
  <si>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</si>
  <si>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</si>
  <si>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</si>
  <si>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</si>
  <si>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</si>
  <si>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</si>
  <si>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</si>
  <si>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</si>
  <si>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</si>
  <si>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</si>
  <si>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</si>
  <si>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</si>
  <si>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</si>
  <si>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</si>
  <si>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</si>
  <si>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</si>
  <si>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</si>
  <si>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</si>
  <si>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</si>
  <si>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</si>
  <si>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</si>
  <si>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</si>
  <si>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</si>
  <si>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</si>
  <si>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</si>
  <si>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</si>
  <si>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</si>
  <si>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</si>
  <si>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</si>
  <si>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</si>
  <si>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</si>
  <si>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</si>
  <si>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</si>
  <si>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</si>
  <si>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</si>
  <si>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</si>
  <si>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</si>
  <si>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</si>
  <si>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</si>
  <si>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</si>
  <si>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</si>
  <si>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</si>
  <si>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</si>
  <si>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</si>
  <si>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</si>
  <si>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</si>
  <si>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</si>
  <si>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</si>
  <si>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</si>
  <si>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</si>
  <si>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</si>
  <si>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</si>
  <si>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</si>
  <si>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</si>
  <si>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</si>
  <si>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</si>
  <si>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</si>
  <si>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</si>
  <si>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</si>
  <si>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</si>
  <si>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</si>
  <si>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</si>
  <si>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</si>
  <si>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</si>
  <si>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</si>
  <si>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</si>
  <si>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</si>
  <si>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</si>
  <si>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</si>
  <si>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</si>
  <si>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</si>
  <si>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</si>
  <si>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</si>
  <si>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</si>
  <si>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</si>
  <si>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</si>
  <si>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</si>
  <si>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</si>
  <si>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</si>
  <si>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</si>
  <si>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</si>
  <si>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</si>
  <si>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</si>
  <si>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</si>
  <si>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</si>
  <si>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</si>
  <si>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</si>
  <si>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</si>
  <si>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</si>
  <si>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</si>
  <si>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</si>
  <si>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</si>
  <si>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</si>
  <si>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</si>
  <si>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</si>
  <si>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</si>
  <si>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</si>
  <si>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</si>
  <si>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</si>
  <si>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</si>
  <si>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</si>
  <si>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</si>
  <si>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</si>
  <si>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</si>
  <si>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</si>
  <si>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</si>
  <si>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</si>
  <si>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</si>
  <si>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</si>
  <si>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</si>
  <si>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</si>
  <si>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</si>
  <si>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</si>
  <si>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</si>
  <si>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</si>
  <si>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</si>
  <si>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</si>
  <si>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</si>
  <si>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</si>
  <si>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</si>
  <si>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</si>
  <si>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</si>
  <si>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</si>
  <si>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</si>
  <si>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</si>
  <si>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</si>
  <si>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</si>
  <si>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</si>
  <si>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</si>
  <si>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</si>
  <si>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</si>
  <si>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</si>
  <si>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</si>
  <si>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</si>
  <si>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</si>
  <si>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</si>
  <si>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</si>
  <si>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</si>
  <si>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</si>
  <si>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</si>
  <si>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</si>
  <si>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</si>
  <si>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</si>
  <si>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</si>
  <si>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</si>
  <si>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</si>
  <si>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</si>
  <si>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</si>
  <si>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</si>
  <si>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</si>
  <si>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</si>
  <si>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</si>
  <si>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</si>
  <si>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</si>
  <si>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</si>
  <si>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</si>
  <si>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</si>
  <si>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</si>
  <si>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</si>
  <si>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</si>
  <si>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</si>
  <si>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</si>
  <si>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</si>
  <si>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</si>
  <si>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</si>
  <si>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</si>
  <si>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</si>
  <si>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</si>
  <si>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</si>
  <si>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</si>
  <si>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</si>
  <si>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</si>
  <si>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</si>
  <si>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</si>
  <si>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</si>
  <si>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</si>
  <si>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</si>
  <si>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</si>
  <si>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</si>
  <si>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</si>
  <si>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</si>
  <si>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</si>
  <si>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</si>
  <si>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</si>
  <si>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</si>
  <si>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</si>
  <si>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</si>
  <si>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</si>
  <si>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</si>
  <si>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</si>
  <si>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</si>
  <si>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</si>
  <si>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</si>
  <si>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</si>
  <si>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</si>
  <si>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</si>
  <si>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</si>
  <si>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</si>
  <si>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</si>
  <si>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</si>
  <si>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</si>
  <si>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</si>
  <si>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</si>
  <si>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</si>
  <si>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</si>
  <si>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</si>
  <si>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</si>
  <si>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</si>
  <si>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</si>
  <si>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</si>
  <si>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</si>
  <si>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</si>
  <si>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</si>
  <si>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</si>
  <si>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</si>
  <si>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</si>
  <si>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</si>
  <si>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</si>
  <si>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</si>
  <si>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</si>
  <si>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</si>
  <si>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</si>
  <si>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</si>
  <si>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</si>
  <si>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</si>
  <si>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</si>
  <si>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</si>
  <si>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</si>
  <si>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</si>
  <si>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</si>
  <si>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</si>
  <si>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</si>
  <si>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</si>
  <si>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</si>
  <si>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</si>
  <si>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</si>
  <si>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</si>
  <si>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</si>
  <si>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</si>
  <si>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</si>
  <si>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</si>
  <si>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</si>
  <si>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</si>
  <si>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</si>
  <si>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</si>
  <si>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</si>
  <si>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</si>
  <si>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</si>
  <si>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</si>
  <si>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</si>
  <si>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</si>
  <si>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</si>
  <si>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</si>
  <si>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</si>
  <si>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</si>
  <si>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</si>
  <si>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</si>
  <si>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</si>
  <si>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</si>
  <si>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</si>
  <si>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</si>
  <si>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</si>
  <si>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</si>
  <si>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</si>
  <si>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</si>
  <si>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</si>
  <si>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</si>
  <si>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</si>
  <si>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</si>
  <si>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</si>
  <si>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</si>
  <si>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</si>
  <si>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</si>
  <si>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</si>
  <si>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</si>
  <si>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</si>
  <si>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</si>
  <si>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</si>
  <si>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</si>
  <si>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</si>
  <si>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</si>
  <si>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</si>
  <si>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</si>
  <si>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</si>
  <si>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</si>
  <si>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</si>
  <si>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</si>
  <si>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</si>
  <si>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</si>
  <si>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</si>
  <si>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</si>
  <si>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</si>
  <si>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</si>
  <si>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</si>
  <si>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</si>
  <si>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</si>
  <si>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</si>
  <si>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</si>
  <si>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</si>
  <si>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</si>
  <si>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</si>
  <si>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</si>
  <si>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</si>
  <si>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</si>
  <si>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</si>
  <si>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</si>
  <si>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</si>
  <si>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</si>
  <si>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</si>
  <si>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</si>
  <si>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</si>
  <si>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</si>
  <si>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</si>
  <si>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</si>
  <si>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</si>
  <si>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</si>
  <si>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</si>
  <si>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</si>
  <si>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</si>
  <si>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</si>
  <si>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</si>
  <si>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</si>
  <si>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</si>
  <si>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</si>
  <si>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</si>
  <si>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</si>
  <si>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</si>
  <si>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</si>
  <si>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</si>
  <si>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</si>
  <si>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</si>
  <si>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</si>
  <si>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</si>
  <si>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</si>
  <si>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</si>
  <si>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</si>
  <si>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</si>
  <si>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</si>
  <si>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</si>
  <si>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</si>
  <si>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</si>
  <si>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</si>
  <si>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</si>
  <si>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</si>
  <si>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</si>
  <si>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</si>
  <si>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</si>
  <si>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</si>
  <si>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</si>
  <si>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</si>
  <si>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</si>
  <si>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</si>
  <si>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</si>
  <si>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</si>
  <si>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</si>
  <si>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</si>
  <si>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</si>
  <si>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</si>
  <si>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</si>
  <si>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</si>
  <si>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</si>
  <si>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</si>
  <si>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</si>
  <si>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</si>
  <si>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</si>
  <si>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</si>
  <si>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</si>
  <si>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</si>
  <si>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</si>
  <si>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</si>
  <si>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</si>
  <si>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</si>
  <si>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</si>
  <si>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</si>
  <si>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</si>
  <si>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</si>
  <si>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</si>
  <si>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</si>
  <si>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</si>
  <si>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</si>
  <si>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</si>
  <si>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</si>
  <si>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</si>
  <si>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</si>
  <si>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</si>
  <si>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</si>
  <si>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</si>
  <si>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</si>
  <si>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</si>
  <si>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</si>
  <si>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</si>
  <si>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</si>
  <si>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</si>
  <si>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</si>
  <si>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</si>
  <si>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</si>
  <si>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</si>
  <si>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</si>
  <si>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</si>
  <si>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</si>
  <si>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</si>
  <si>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</si>
  <si>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</si>
  <si>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</si>
  <si>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</si>
  <si>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</si>
  <si>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</si>
  <si>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</si>
  <si>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</si>
  <si>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</si>
  <si>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</si>
  <si>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</si>
  <si>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</si>
  <si>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</si>
  <si>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</si>
  <si>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</si>
  <si>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</si>
  <si>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</si>
  <si>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</si>
  <si>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</si>
  <si>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</si>
  <si>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</si>
  <si>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</si>
  <si>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</si>
  <si>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</si>
  <si>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</si>
  <si>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</si>
  <si>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</si>
  <si>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</si>
  <si>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</si>
  <si>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</si>
  <si>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</si>
  <si>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</si>
  <si>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</si>
  <si>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</si>
  <si>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</si>
  <si>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</si>
  <si>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</si>
  <si>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</si>
  <si>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</si>
  <si>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</si>
  <si>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</si>
  <si>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</si>
  <si>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</si>
  <si>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</si>
  <si>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</si>
  <si>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</si>
  <si>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</si>
  <si>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</si>
  <si>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</si>
  <si>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</si>
  <si>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</si>
  <si>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</si>
  <si>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</si>
  <si>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</si>
  <si>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</si>
  <si>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</si>
  <si>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</si>
  <si>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</si>
  <si>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</si>
  <si>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</si>
  <si>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</si>
  <si>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</si>
  <si>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</si>
  <si>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</si>
  <si>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</si>
  <si>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</si>
  <si>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</si>
  <si>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</si>
  <si>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</si>
  <si>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</si>
  <si>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</si>
  <si>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</si>
  <si>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</si>
  <si>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</si>
  <si>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</si>
  <si>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</si>
  <si>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</si>
  <si>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</si>
  <si>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</si>
  <si>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</si>
  <si>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</si>
  <si>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</si>
  <si>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</si>
  <si>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</si>
  <si>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</si>
  <si>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</si>
  <si>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</si>
  <si>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</si>
  <si>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</si>
  <si>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</si>
  <si>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</si>
  <si>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</si>
  <si>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</si>
  <si>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</si>
  <si>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</si>
  <si>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</si>
  <si>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</si>
  <si>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</si>
  <si>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</si>
  <si>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</si>
  <si>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</si>
  <si>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</si>
  <si>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</si>
  <si>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</si>
  <si>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</si>
  <si>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</si>
  <si>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</si>
  <si>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</si>
  <si>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</si>
  <si>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</si>
  <si>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</si>
  <si>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</si>
  <si>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</si>
  <si>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</si>
  <si>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</si>
  <si>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</si>
  <si>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</si>
  <si>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</si>
  <si>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</si>
  <si>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</si>
  <si>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</si>
  <si>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</si>
  <si>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</si>
  <si>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</si>
  <si>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</si>
  <si>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</si>
  <si>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</si>
  <si>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</si>
  <si>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</si>
  <si>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</si>
  <si>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</si>
  <si>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</si>
  <si>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</si>
  <si>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</si>
  <si>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</si>
  <si>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</si>
  <si>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</si>
  <si>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</si>
  <si>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</si>
  <si>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</si>
  <si>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</si>
  <si>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</si>
  <si>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</si>
  <si>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</si>
  <si>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</si>
  <si>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</si>
  <si>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</si>
  <si>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</si>
  <si>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</si>
  <si>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</si>
  <si>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</si>
  <si>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</si>
  <si>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</si>
  <si>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</si>
  <si>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</si>
  <si>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</si>
  <si>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</si>
  <si>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</si>
  <si>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</si>
  <si>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</si>
  <si>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</si>
  <si>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</si>
  <si>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</si>
  <si>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</si>
  <si>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</si>
  <si>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</si>
  <si>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</si>
  <si>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</si>
  <si>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</si>
  <si>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</si>
  <si>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</si>
  <si>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</si>
  <si>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</si>
  <si>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</si>
  <si>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</si>
  <si>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</si>
  <si>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</si>
  <si>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</si>
  <si>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</si>
  <si>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</si>
  <si>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</si>
  <si>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</si>
  <si>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</si>
  <si>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</si>
  <si>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</si>
  <si>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</si>
  <si>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</si>
  <si>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</si>
  <si>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</si>
  <si>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</si>
  <si>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</si>
  <si>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</si>
  <si>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</si>
  <si>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</si>
  <si>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</si>
  <si>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</si>
  <si>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</si>
  <si>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</si>
  <si>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</si>
  <si>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</si>
  <si>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</si>
  <si>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</si>
  <si>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</si>
  <si>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</si>
  <si>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</si>
  <si>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</si>
  <si>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</si>
  <si>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</si>
  <si>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</si>
  <si>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</si>
  <si>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</si>
  <si>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</si>
  <si>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</si>
  <si>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</si>
  <si>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</si>
  <si>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</si>
  <si>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</si>
  <si>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</si>
  <si>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</si>
  <si>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</si>
  <si>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</si>
  <si>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</si>
  <si>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</si>
  <si>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</si>
  <si>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</si>
  <si>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</si>
  <si>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</si>
  <si>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</si>
  <si>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</si>
  <si>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</si>
  <si>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</si>
  <si>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</si>
  <si>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</si>
  <si>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</si>
  <si>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</si>
  <si>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</si>
  <si>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</si>
  <si>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</si>
  <si>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</si>
  <si>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</si>
  <si>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</si>
  <si>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</si>
  <si>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</si>
  <si>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</si>
  <si>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</si>
  <si>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</si>
  <si>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</si>
  <si>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</si>
  <si>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</si>
  <si>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</si>
  <si>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</si>
  <si>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</si>
  <si>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</si>
  <si>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</si>
  <si>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</si>
  <si>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</si>
  <si>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</si>
  <si>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</si>
  <si>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</si>
  <si>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</si>
  <si>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</si>
  <si>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</si>
  <si>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</si>
  <si>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</si>
  <si>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</si>
  <si>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</si>
  <si>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</si>
  <si>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</si>
  <si>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</si>
  <si>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</si>
  <si>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</si>
  <si>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</si>
  <si>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</si>
  <si>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</si>
  <si>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</si>
  <si>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</si>
  <si>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</si>
  <si>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</si>
  <si>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</si>
  <si>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</si>
  <si>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</si>
  <si>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</si>
  <si>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</si>
  <si>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</si>
  <si>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</si>
  <si>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</si>
  <si>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</si>
  <si>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</si>
  <si>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</si>
  <si>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</si>
  <si>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</si>
  <si>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</si>
  <si>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</si>
  <si>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</si>
  <si>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</si>
  <si>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</si>
  <si>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</si>
  <si>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</si>
  <si>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</si>
  <si>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</si>
  <si>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</si>
  <si>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</si>
  <si>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</si>
  <si>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</si>
  <si>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</si>
  <si>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</si>
  <si>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</si>
  <si>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</si>
  <si>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</si>
  <si>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</si>
  <si>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</si>
  <si>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</si>
  <si>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</si>
  <si>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</si>
  <si>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</si>
  <si>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</si>
  <si>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</si>
  <si>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</si>
  <si>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</si>
  <si>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</si>
  <si>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</si>
  <si>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</si>
  <si>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</si>
  <si>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</si>
  <si>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</si>
  <si>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</si>
  <si>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</si>
  <si>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</si>
  <si>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</si>
  <si>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</si>
  <si>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</si>
  <si>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</si>
  <si>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</si>
  <si>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</si>
  <si>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</si>
  <si>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</si>
  <si>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</si>
  <si>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</si>
  <si>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</si>
  <si>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</si>
  <si>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</si>
  <si>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</si>
  <si>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</si>
  <si>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</si>
  <si>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</si>
  <si>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</si>
  <si>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</si>
  <si>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</si>
  <si>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</si>
  <si>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</si>
  <si>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</si>
  <si>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</si>
  <si>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</si>
  <si>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</si>
  <si>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</si>
  <si>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</si>
  <si>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</si>
  <si>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</si>
  <si>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</si>
  <si>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</si>
  <si>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</si>
  <si>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</si>
  <si>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</si>
  <si>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</si>
  <si>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</si>
  <si>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</si>
  <si>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</si>
  <si>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</si>
  <si>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</si>
  <si>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</si>
  <si>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</si>
  <si>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</si>
  <si>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</si>
  <si>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</si>
  <si>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</si>
  <si>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</si>
  <si>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</si>
  <si>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</si>
  <si>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</si>
  <si>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</si>
  <si>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</si>
  <si>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</si>
  <si>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</si>
  <si>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</si>
  <si>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</si>
  <si>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</si>
  <si>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</si>
  <si>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</si>
  <si>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</si>
  <si>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</si>
  <si>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</si>
  <si>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</si>
  <si>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</si>
  <si>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</si>
  <si>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</si>
  <si>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</si>
  <si>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</si>
  <si>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</si>
  <si>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</si>
  <si>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</si>
  <si>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</si>
  <si>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</si>
  <si>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</si>
  <si>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</si>
  <si>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</si>
  <si>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</si>
  <si>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</si>
  <si>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</si>
  <si>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</si>
  <si>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</si>
  <si>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</si>
  <si>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</si>
  <si>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</si>
  <si>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</si>
  <si>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</si>
  <si>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</si>
  <si>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</si>
  <si>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</si>
  <si>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</si>
  <si>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</si>
  <si>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</si>
  <si>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</si>
  <si>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</si>
  <si>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</si>
  <si>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</si>
  <si>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</si>
  <si>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</si>
  <si>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</si>
  <si>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</si>
  <si>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</si>
  <si>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</si>
  <si>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</si>
  <si>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</si>
  <si>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</si>
  <si>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</si>
  <si>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</si>
  <si>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</si>
  <si>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</si>
  <si>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</si>
  <si>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</si>
  <si>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</si>
  <si>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</si>
  <si>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</si>
  <si>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</si>
  <si>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</si>
  <si>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</si>
  <si>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</si>
  <si>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</si>
  <si>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</si>
  <si>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</si>
  <si>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</si>
  <si>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</si>
  <si>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</si>
  <si>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</si>
  <si>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</si>
  <si>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</si>
  <si>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</si>
  <si>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</si>
  <si>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</si>
  <si>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</si>
  <si>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</si>
  <si>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</si>
  <si>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</si>
  <si>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</si>
  <si>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</si>
  <si>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</si>
  <si>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</si>
  <si>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</si>
  <si>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</si>
  <si>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</si>
  <si>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</si>
  <si>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</si>
  <si>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</si>
  <si>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</si>
  <si>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</si>
  <si>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</si>
  <si>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</si>
  <si>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</si>
  <si>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</si>
  <si>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</si>
  <si>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</si>
  <si>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</si>
  <si>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</si>
  <si>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</si>
  <si>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</si>
  <si>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</si>
  <si>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</si>
  <si>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</si>
  <si>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</si>
  <si>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</si>
  <si>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</si>
  <si>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</si>
  <si>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</si>
  <si>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</si>
  <si>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</si>
  <si>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</si>
  <si>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</si>
  <si>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</si>
  <si>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</si>
  <si>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</si>
  <si>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</si>
  <si>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</si>
  <si>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</si>
  <si>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</si>
  <si>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</si>
  <si>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</si>
  <si>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</si>
  <si>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</si>
  <si>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</si>
  <si>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</si>
  <si>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</si>
  <si>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</si>
  <si>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</si>
  <si>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</si>
  <si>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</si>
  <si>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</si>
  <si>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</si>
  <si>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</si>
  <si>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</si>
  <si>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</si>
  <si>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</si>
  <si>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</si>
  <si>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</si>
  <si>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</si>
  <si>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</si>
  <si>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</si>
  <si>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</si>
  <si>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</si>
  <si>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</si>
  <si>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</si>
  <si>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</si>
  <si>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</si>
  <si>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</si>
  <si>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</si>
  <si>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</si>
  <si>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</si>
  <si>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</si>
  <si>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</si>
  <si>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</si>
  <si>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</si>
  <si>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</si>
  <si>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</si>
  <si>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</si>
  <si>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</si>
  <si>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</si>
  <si>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</si>
  <si>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</si>
  <si>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</si>
  <si>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</si>
  <si>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</si>
  <si>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</si>
  <si>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</si>
  <si>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</si>
  <si>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</si>
  <si>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</si>
  <si>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</si>
  <si>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</si>
  <si>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</si>
  <si>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</si>
  <si>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</si>
  <si>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</si>
  <si>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</si>
  <si>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</si>
  <si>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</si>
  <si>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</si>
  <si>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</si>
  <si>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</si>
  <si>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</si>
  <si>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</si>
  <si>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</si>
  <si>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</si>
  <si>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</si>
  <si>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</si>
  <si>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</si>
  <si>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</si>
  <si>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</si>
  <si>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</si>
  <si>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</si>
  <si>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</si>
  <si>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</si>
  <si>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</si>
  <si>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</si>
  <si>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</si>
  <si>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</si>
  <si>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</si>
  <si>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</si>
  <si>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</si>
  <si>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</si>
  <si>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</si>
  <si>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</si>
  <si>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</si>
  <si>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</si>
  <si>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</si>
  <si>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</si>
  <si>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</si>
  <si>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</si>
  <si>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</si>
  <si>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</si>
  <si>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</si>
  <si>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</si>
  <si>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</si>
  <si>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</si>
  <si>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</si>
  <si>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</si>
  <si>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</si>
  <si>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</si>
  <si>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</si>
  <si>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</si>
  <si>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</si>
  <si>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</si>
  <si>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</si>
  <si>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</si>
  <si>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</si>
  <si>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</si>
  <si>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</si>
  <si>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</si>
  <si>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</si>
  <si>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</si>
  <si>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</si>
  <si>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</si>
  <si>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</si>
  <si>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</si>
  <si>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</si>
  <si>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</si>
  <si>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</si>
  <si>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</si>
  <si>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</si>
  <si>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</si>
  <si>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</si>
  <si>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</si>
  <si>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</si>
  <si>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</si>
  <si>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</si>
  <si>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</si>
  <si>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</si>
  <si>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</si>
  <si>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</si>
  <si>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</si>
  <si>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</si>
  <si>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</si>
  <si>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</si>
  <si>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</si>
  <si>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</si>
  <si>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</si>
  <si>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</si>
  <si>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</si>
  <si>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</si>
  <si>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</si>
  <si>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</si>
  <si>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</si>
  <si>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</si>
  <si>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</si>
  <si>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</si>
  <si>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</si>
  <si>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</si>
  <si>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</si>
  <si>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</si>
  <si>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</si>
  <si>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</si>
  <si>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</si>
  <si>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</si>
  <si>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</si>
  <si>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</si>
  <si>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</si>
  <si>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</si>
  <si>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</si>
  <si>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</si>
  <si>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</si>
  <si>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</si>
  <si>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</si>
  <si>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</si>
  <si>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</si>
  <si>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</si>
  <si>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</si>
  <si>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</si>
  <si>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</si>
  <si>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</si>
  <si>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</si>
  <si>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</si>
  <si>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</si>
  <si>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</si>
  <si>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</si>
  <si>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</si>
  <si>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</si>
  <si>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</si>
  <si>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</si>
  <si>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</si>
  <si>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</si>
  <si>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</si>
  <si>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</si>
  <si>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</si>
  <si>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</si>
  <si>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</si>
  <si>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</si>
  <si>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</si>
  <si>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</si>
  <si>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</si>
  <si>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</si>
  <si>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</si>
  <si>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</si>
  <si>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</si>
  <si>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</si>
  <si>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</si>
  <si>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</si>
  <si>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</si>
  <si>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</si>
  <si>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</si>
  <si>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</si>
  <si>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</si>
  <si>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</si>
  <si>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</si>
  <si>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</si>
  <si>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</si>
  <si>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</si>
  <si>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</si>
  <si>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</si>
  <si>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</si>
  <si>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</si>
  <si>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</si>
  <si>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</si>
  <si>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</si>
  <si>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</si>
  <si>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</si>
  <si>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</si>
  <si>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</si>
  <si>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</si>
  <si>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</si>
  <si>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</si>
  <si>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</si>
  <si>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</si>
  <si>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</si>
  <si>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</si>
  <si>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</si>
  <si>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</si>
  <si>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</si>
  <si>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</si>
  <si>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</si>
  <si>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</si>
  <si>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</si>
  <si>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</si>
  <si>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</si>
  <si>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</si>
  <si>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</si>
  <si>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</si>
  <si>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</si>
  <si>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</si>
  <si>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</si>
  <si>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</si>
  <si>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</si>
  <si>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</si>
  <si>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</si>
  <si>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</si>
  <si>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</si>
  <si>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</si>
  <si>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</si>
  <si>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</si>
  <si>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</si>
  <si>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</si>
  <si>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</si>
  <si>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</si>
  <si>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</si>
  <si>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</si>
  <si>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</si>
  <si>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</si>
  <si>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</si>
  <si>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</si>
  <si>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</si>
  <si>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</si>
  <si>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</si>
  <si>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</si>
  <si>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</si>
  <si>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</si>
  <si>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</si>
  <si>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</si>
  <si>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</si>
  <si>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</si>
  <si>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</si>
  <si>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</si>
  <si>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</si>
  <si>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</si>
  <si>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</si>
  <si>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</si>
  <si>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</si>
  <si>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</si>
  <si>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</si>
  <si>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</si>
  <si>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</si>
  <si>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</si>
  <si>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</si>
  <si>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</si>
  <si>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</si>
  <si>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</si>
  <si>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</si>
  <si>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</si>
  <si>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</si>
  <si>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</si>
  <si>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</si>
  <si>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</si>
  <si>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</si>
  <si>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</si>
  <si>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</si>
  <si>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</si>
  <si>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</si>
  <si>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</si>
  <si>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</si>
  <si>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</si>
  <si>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</si>
  <si>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</si>
  <si>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</si>
  <si>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</si>
  <si>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</si>
  <si>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</si>
  <si>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</si>
  <si>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</si>
  <si>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</si>
  <si>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</si>
  <si>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</si>
  <si>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</si>
  <si>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</si>
  <si>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</si>
  <si>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</si>
  <si>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</si>
  <si>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</si>
  <si>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</si>
  <si>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</si>
  <si>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</si>
  <si>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</si>
  <si>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</si>
  <si>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</si>
  <si>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</si>
  <si>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</si>
  <si>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</si>
  <si>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</si>
  <si>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</si>
  <si>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</si>
  <si>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</si>
  <si>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</si>
  <si>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</si>
  <si>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</si>
  <si>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</si>
  <si>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</si>
  <si>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</si>
  <si>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</si>
  <si>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</si>
  <si>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</si>
  <si>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</si>
  <si>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</si>
  <si>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</si>
  <si>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</si>
  <si>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</si>
  <si>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</si>
  <si>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</si>
  <si>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</si>
  <si>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</si>
  <si>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</si>
  <si>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</si>
  <si>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</si>
  <si>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</si>
  <si>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</si>
  <si>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</si>
  <si>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</si>
  <si>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</si>
  <si>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</si>
  <si>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</si>
  <si>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</si>
  <si>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</si>
  <si>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</si>
  <si>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</si>
  <si>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</si>
  <si>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</si>
  <si>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</si>
  <si>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</si>
  <si>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</si>
  <si>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</si>
  <si>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</si>
  <si>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</si>
  <si>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</si>
  <si>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</si>
  <si>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</si>
  <si>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</si>
  <si>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</si>
  <si>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</si>
  <si>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</si>
  <si>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</si>
  <si>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</si>
  <si>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</si>
  <si>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</si>
  <si>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</si>
  <si>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</si>
  <si>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</si>
  <si>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</si>
  <si>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</si>
  <si>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</si>
  <si>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</si>
  <si>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</si>
  <si>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</si>
  <si>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</si>
  <si>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</si>
  <si>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</si>
  <si>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</si>
  <si>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</si>
  <si>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</si>
  <si>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</si>
  <si>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</si>
  <si>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</si>
  <si>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</si>
  <si>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</si>
  <si>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</si>
  <si>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</si>
  <si>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</si>
  <si>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</si>
  <si>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</si>
  <si>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</si>
  <si>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</si>
  <si>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</si>
  <si>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</si>
  <si>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</si>
  <si>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</si>
  <si>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</si>
  <si>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</si>
  <si>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</si>
  <si>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</si>
  <si>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</si>
  <si>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</si>
  <si>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</si>
  <si>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</si>
  <si>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</si>
  <si>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</si>
  <si>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</si>
  <si>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</si>
  <si>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</si>
  <si>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</si>
  <si>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</si>
  <si>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</si>
  <si>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</si>
  <si>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</si>
  <si>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</si>
  <si>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</si>
  <si>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</si>
  <si>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</si>
  <si>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</si>
  <si>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</si>
  <si>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</si>
  <si>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</si>
  <si>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</si>
  <si>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</si>
  <si>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</si>
  <si>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</si>
  <si>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</si>
  <si>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</si>
  <si>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</si>
  <si>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</si>
  <si>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</si>
  <si>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</si>
  <si>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</si>
  <si>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</si>
  <si>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</si>
  <si>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</si>
  <si>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</si>
  <si>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</si>
  <si>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</si>
  <si>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</si>
  <si>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</si>
  <si>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</si>
  <si>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</si>
  <si>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</si>
  <si>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</si>
  <si>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</si>
  <si>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</si>
  <si>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</si>
  <si>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</si>
  <si>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</si>
  <si>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</si>
  <si>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</si>
  <si>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</si>
  <si>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</si>
  <si>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</si>
  <si>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</si>
  <si>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</si>
  <si>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</si>
  <si>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</si>
  <si>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</si>
  <si>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</si>
  <si>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</si>
  <si>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</si>
  <si>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</si>
  <si>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</si>
  <si>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</si>
  <si>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</si>
  <si>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</si>
  <si>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</si>
  <si>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</si>
  <si>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</si>
  <si>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</si>
  <si>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</si>
  <si>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</si>
  <si>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</si>
  <si>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</si>
  <si>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</si>
  <si>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</si>
  <si>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</si>
  <si>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</si>
  <si>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</si>
  <si>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</si>
  <si>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</si>
  <si>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</si>
  <si>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</si>
  <si>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</si>
  <si>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</si>
  <si>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</si>
  <si>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</si>
  <si>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</si>
  <si>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</si>
  <si>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</si>
  <si>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</si>
  <si>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</si>
  <si>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</si>
  <si>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</si>
  <si>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</si>
  <si>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</si>
  <si>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</si>
  <si>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</si>
  <si>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</si>
  <si>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</si>
  <si>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</si>
  <si>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</si>
  <si>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</si>
  <si>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</si>
  <si>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</si>
  <si>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</si>
  <si>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</si>
  <si>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</si>
  <si>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</si>
  <si>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</si>
  <si>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</si>
  <si>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</si>
  <si>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</si>
  <si>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</si>
  <si>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</si>
  <si>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</si>
  <si>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</si>
  <si>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</si>
  <si>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</si>
  <si>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</si>
  <si>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</si>
  <si>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</si>
  <si>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</si>
  <si>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</si>
  <si>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</si>
  <si>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</si>
  <si>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</si>
  <si>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</si>
  <si>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</si>
  <si>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</si>
  <si>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</si>
  <si>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</si>
  <si>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</si>
  <si>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</si>
  <si>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</si>
  <si>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</si>
  <si>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</si>
  <si>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</si>
  <si>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</si>
  <si>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</si>
  <si>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</si>
  <si>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</si>
  <si>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</si>
  <si>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</si>
  <si>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</si>
  <si>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</si>
  <si>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</si>
  <si>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</si>
  <si>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</si>
  <si>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</si>
  <si>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</si>
  <si>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</si>
  <si>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</si>
  <si>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</si>
  <si>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</si>
  <si>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</si>
  <si>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</si>
  <si>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</si>
  <si>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</si>
  <si>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</si>
  <si>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</si>
  <si>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</si>
  <si>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</si>
  <si>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</si>
  <si>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</si>
  <si>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</si>
  <si>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</si>
  <si>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</si>
  <si>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</si>
  <si>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</si>
  <si>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</si>
  <si>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</si>
  <si>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</si>
  <si>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</si>
  <si>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</si>
  <si>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</si>
  <si>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</si>
  <si>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</si>
  <si>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</si>
  <si>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</si>
  <si>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</si>
  <si>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</si>
  <si>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</si>
  <si>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</si>
  <si>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</si>
  <si>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</si>
  <si>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</si>
  <si>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</si>
  <si>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</si>
  <si>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</si>
  <si>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</si>
  <si>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</si>
  <si>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</si>
  <si>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</si>
  <si>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</si>
  <si>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</si>
  <si>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</si>
  <si>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</si>
  <si>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</si>
  <si>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</si>
  <si>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</si>
  <si>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</si>
  <si>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</si>
  <si>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</si>
  <si>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</si>
  <si>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</si>
  <si>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</si>
  <si>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</si>
  <si>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</si>
  <si>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</si>
  <si>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</si>
  <si>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</si>
  <si>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</si>
  <si>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</si>
  <si>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</si>
  <si>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</si>
  <si>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</si>
  <si>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</si>
  <si>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</si>
  <si>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</si>
  <si>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</si>
  <si>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</si>
  <si>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</si>
  <si>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</si>
  <si>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</si>
  <si>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</si>
  <si>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</si>
  <si>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</si>
  <si>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</si>
  <si>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</si>
  <si>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</si>
  <si>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</si>
  <si>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</si>
  <si>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</si>
  <si>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</si>
  <si>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</si>
  <si>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</si>
  <si>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</si>
  <si>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</si>
  <si>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</si>
  <si>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</si>
  <si>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</si>
  <si>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</si>
  <si>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</si>
  <si>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</si>
  <si>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</si>
  <si>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</si>
  <si>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</si>
  <si>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</si>
  <si>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</si>
  <si>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</si>
  <si>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</si>
  <si>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</si>
  <si>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</si>
  <si>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</si>
  <si>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</si>
  <si>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</si>
  <si>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</si>
  <si>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</si>
  <si>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</si>
  <si>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</si>
  <si>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</si>
  <si>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</si>
  <si>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</si>
  <si>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</si>
  <si>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</si>
  <si>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</si>
  <si>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</si>
  <si>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</si>
  <si>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</si>
  <si>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</si>
  <si>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</si>
  <si>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</si>
  <si>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</si>
  <si>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</si>
  <si>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</si>
  <si>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</si>
  <si>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</si>
  <si>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</si>
  <si>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</si>
  <si>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</si>
  <si>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</si>
  <si>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</si>
  <si>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</si>
  <si>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</si>
  <si>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</si>
  <si>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</si>
  <si>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</si>
  <si>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</si>
  <si>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</si>
  <si>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</si>
  <si>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</si>
  <si>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</si>
  <si>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</si>
  <si>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</si>
  <si>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</si>
  <si>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</si>
  <si>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</si>
  <si>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</si>
  <si>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</si>
  <si>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</si>
  <si>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</si>
  <si>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</si>
  <si>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</si>
  <si>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</si>
  <si>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</si>
  <si>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</si>
  <si>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</si>
  <si>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</si>
  <si>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</si>
  <si>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</si>
  <si>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</si>
  <si>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</si>
  <si>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</si>
  <si>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</si>
  <si>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</si>
  <si>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</si>
  <si>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</si>
  <si>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</si>
  <si>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</si>
  <si>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</si>
  <si>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</si>
  <si>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</si>
  <si>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</si>
  <si>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</si>
  <si>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</si>
  <si>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</si>
  <si>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</si>
  <si>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</si>
  <si>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</si>
  <si>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</si>
  <si>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</si>
  <si>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</si>
  <si>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</si>
  <si>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</si>
  <si>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</si>
  <si>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</si>
  <si>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</si>
  <si>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</si>
  <si>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</si>
  <si>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</si>
  <si>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</si>
  <si>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</si>
  <si>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</si>
  <si>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</si>
  <si>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</si>
  <si>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</si>
  <si>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</si>
  <si>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</si>
  <si>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</si>
  <si>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</si>
  <si>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</si>
  <si>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</si>
  <si>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</si>
  <si>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</si>
  <si>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</si>
  <si>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</si>
  <si>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</si>
  <si>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</si>
  <si>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</si>
  <si>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</si>
  <si>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</si>
  <si>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</si>
  <si>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</si>
  <si>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</si>
  <si>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</si>
  <si>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</si>
  <si>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</si>
  <si>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</si>
  <si>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</si>
  <si>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</si>
  <si>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</si>
  <si>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</si>
  <si>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</si>
  <si>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</si>
  <si>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</si>
  <si>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</si>
  <si>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</si>
  <si>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</si>
  <si>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</si>
  <si>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</si>
  <si>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</si>
  <si>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</si>
  <si>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</si>
  <si>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</si>
  <si>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</si>
  <si>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</si>
  <si>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</si>
  <si>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</si>
  <si>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</si>
  <si>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</si>
  <si>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</si>
  <si>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</si>
  <si>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</si>
  <si>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</si>
  <si>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</si>
  <si>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</si>
  <si>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</si>
  <si>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</si>
  <si>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</si>
  <si>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</si>
  <si>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</si>
  <si>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</si>
  <si>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</si>
  <si>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</si>
  <si>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</si>
  <si>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</si>
  <si>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</si>
  <si>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</si>
  <si>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</si>
  <si>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</si>
  <si>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</si>
  <si>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</si>
  <si>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</si>
  <si>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</si>
  <si>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</si>
  <si>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</si>
  <si>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</si>
  <si>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</si>
  <si>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</si>
  <si>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</si>
  <si>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</si>
  <si>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</si>
  <si>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</si>
  <si>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</si>
  <si>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</si>
  <si>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</si>
  <si>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</si>
  <si>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</si>
  <si>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</si>
  <si>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</si>
  <si>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</si>
  <si>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</si>
  <si>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</si>
  <si>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</si>
  <si>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</si>
  <si>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</si>
  <si>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</si>
  <si>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</si>
  <si>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</si>
  <si>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</si>
  <si>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</si>
  <si>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</si>
  <si>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</si>
  <si>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</si>
  <si>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</si>
  <si>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</si>
  <si>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</si>
  <si>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</si>
  <si>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</si>
  <si>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</si>
  <si>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</si>
  <si>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</si>
  <si>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</si>
  <si>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</si>
  <si>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</si>
  <si>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</si>
  <si>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</si>
  <si>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</si>
  <si>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</si>
  <si>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</si>
  <si>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</si>
  <si>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</si>
  <si>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</si>
  <si>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</si>
  <si>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</si>
  <si>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</si>
  <si>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</si>
  <si>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</si>
  <si>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</si>
  <si>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</si>
  <si>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</si>
  <si>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</si>
  <si>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</si>
  <si>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</si>
  <si>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</si>
  <si>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</si>
  <si>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</si>
  <si>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</si>
  <si>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</si>
  <si>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</si>
  <si>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</si>
  <si>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</si>
  <si>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</si>
  <si>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</si>
  <si>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</si>
  <si>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</si>
  <si>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</si>
  <si>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</si>
  <si>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</si>
  <si>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</si>
  <si>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</si>
  <si>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</si>
  <si>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</si>
  <si>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</si>
  <si>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</si>
  <si>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</si>
  <si>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</si>
  <si>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</si>
  <si>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</si>
  <si>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</si>
  <si>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</si>
  <si>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</si>
  <si>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</si>
  <si>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</si>
  <si>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</si>
  <si>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</si>
  <si>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</si>
  <si>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</si>
  <si>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</si>
  <si>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</si>
  <si>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</si>
  <si>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</si>
  <si>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</si>
  <si>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</si>
  <si>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</si>
  <si>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</si>
  <si>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</si>
  <si>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</si>
  <si>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</si>
  <si>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</si>
  <si>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</si>
  <si>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</si>
  <si>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</si>
  <si>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</si>
  <si>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</si>
  <si>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</si>
  <si>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</si>
  <si>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</si>
  <si>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</si>
  <si>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</si>
  <si>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</si>
  <si>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</si>
  <si>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</si>
  <si>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</si>
  <si>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</si>
  <si>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</si>
  <si>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</si>
  <si>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</si>
  <si>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</si>
  <si>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</si>
  <si>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</si>
  <si>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</si>
  <si>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</si>
  <si>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</si>
  <si>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</si>
  <si>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</si>
  <si>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</si>
  <si>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</si>
  <si>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</si>
  <si>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</si>
  <si>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</si>
  <si>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</si>
  <si>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</si>
  <si>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</si>
  <si>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</si>
  <si>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</si>
  <si>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</si>
  <si>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</si>
  <si>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</si>
  <si>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</si>
  <si>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</si>
  <si>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</si>
  <si>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</si>
  <si>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</si>
  <si>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</si>
  <si>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</si>
  <si>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</si>
  <si>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</si>
  <si>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</si>
  <si>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</si>
  <si>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</si>
  <si>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</si>
  <si>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</si>
  <si>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</si>
  <si>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</si>
  <si>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</si>
  <si>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</si>
  <si>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</si>
  <si>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</si>
  <si>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</si>
  <si>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</si>
  <si>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</si>
  <si>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</si>
  <si>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</si>
  <si>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</si>
  <si>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</si>
  <si>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</si>
  <si>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</si>
  <si>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</si>
  <si>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</si>
  <si>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</si>
  <si>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</si>
  <si>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</si>
  <si>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</si>
  <si>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</si>
  <si>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</si>
  <si>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</si>
  <si>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</si>
  <si>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</si>
  <si>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</si>
  <si>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</si>
  <si>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</si>
  <si>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</si>
  <si>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</si>
  <si>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</si>
  <si>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</si>
  <si>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</si>
  <si>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</si>
  <si>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</si>
  <si>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</si>
  <si>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</si>
  <si>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</si>
  <si>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</si>
  <si>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</si>
  <si>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</si>
  <si>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</si>
  <si>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</si>
  <si>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</si>
  <si>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</si>
  <si>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</si>
  <si>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</si>
  <si>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</si>
  <si>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</si>
  <si>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</si>
  <si>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</si>
  <si>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</si>
  <si>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</si>
  <si>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</si>
  <si>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</si>
  <si>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</si>
  <si>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</si>
  <si>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</si>
  <si>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</si>
  <si>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</si>
  <si>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</si>
  <si>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</si>
  <si>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</si>
  <si>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</si>
  <si>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</si>
  <si>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</si>
  <si>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</si>
  <si>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</si>
  <si>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</si>
  <si>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</si>
  <si>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</si>
  <si>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</si>
  <si>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</si>
  <si>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</si>
  <si>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</si>
  <si>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</si>
  <si>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</si>
  <si>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</si>
  <si>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</si>
  <si>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</si>
  <si>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</si>
  <si>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</si>
  <si>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</si>
  <si>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</si>
  <si>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</si>
  <si>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</si>
  <si>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</si>
  <si>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</si>
  <si>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</si>
  <si>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</si>
  <si>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</si>
  <si>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</si>
  <si>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</si>
  <si>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</si>
  <si>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</si>
  <si>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</si>
  <si>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</si>
  <si>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</si>
  <si>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</si>
  <si>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</si>
  <si>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</si>
  <si>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</si>
  <si>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</si>
  <si>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</si>
  <si>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</si>
  <si>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</si>
  <si>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</si>
  <si>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</si>
  <si>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</si>
  <si>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</si>
  <si>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</si>
  <si>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</si>
  <si>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</si>
  <si>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</si>
  <si>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</si>
  <si>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</si>
  <si>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</si>
  <si>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</si>
  <si>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</si>
  <si>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</si>
  <si>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</si>
  <si>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</si>
  <si>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</si>
  <si>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</si>
  <si>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</si>
  <si>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</si>
  <si>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</si>
  <si>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</si>
  <si>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</si>
  <si>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</si>
  <si>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</si>
  <si>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</si>
  <si>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</si>
  <si>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</si>
  <si>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</si>
  <si>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</si>
  <si>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</si>
  <si>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</si>
  <si>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</si>
  <si>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</si>
  <si>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</si>
  <si>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</si>
  <si>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</si>
  <si>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</si>
  <si>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</si>
  <si>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</si>
  <si>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</si>
  <si>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</si>
  <si>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</si>
  <si>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</si>
  <si>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</si>
  <si>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</si>
  <si>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</si>
  <si>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</si>
  <si>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</si>
  <si>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</si>
  <si>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</si>
  <si>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</si>
  <si>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</si>
  <si>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</si>
  <si>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</si>
  <si>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</si>
  <si>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</si>
  <si>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</si>
  <si>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</si>
  <si>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</si>
  <si>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</si>
  <si>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</si>
  <si>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</si>
  <si>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</si>
  <si>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</si>
  <si>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</si>
  <si>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</si>
  <si>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</si>
  <si>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</si>
  <si>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</si>
  <si>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</si>
  <si>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</si>
  <si>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</si>
  <si>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</si>
  <si>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</si>
  <si>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</si>
  <si>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</si>
  <si>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</si>
  <si>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</si>
  <si>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</si>
  <si>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</si>
  <si>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</si>
  <si>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</si>
  <si>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</si>
  <si>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</si>
  <si>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</si>
  <si>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</si>
  <si>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</si>
  <si>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</si>
  <si>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</si>
  <si>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</si>
  <si>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</si>
  <si>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</si>
  <si>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</si>
  <si>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</si>
  <si>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</si>
  <si>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</si>
  <si>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</si>
  <si>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</si>
  <si>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</si>
  <si>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</si>
  <si>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</si>
  <si>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</si>
  <si>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</si>
  <si>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</si>
  <si>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</si>
  <si>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</si>
  <si>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</si>
  <si>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</si>
  <si>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</si>
  <si>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</si>
  <si>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</si>
  <si>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</si>
  <si>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</si>
  <si>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</si>
  <si>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</si>
  <si>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</si>
  <si>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</si>
  <si>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</si>
  <si>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</si>
  <si>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</si>
  <si>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</si>
  <si>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</si>
  <si>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</si>
  <si>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</si>
  <si>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</si>
  <si>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</si>
  <si>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</si>
  <si>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</si>
  <si>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</si>
  <si>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</si>
  <si>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</si>
  <si>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</si>
  <si>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</si>
  <si>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</si>
  <si>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</si>
  <si>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</si>
  <si>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</si>
  <si>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</si>
  <si>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</si>
  <si>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</si>
  <si>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</si>
  <si>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</si>
  <si>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</si>
  <si>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</si>
  <si>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</si>
  <si>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</si>
  <si>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</si>
  <si>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</si>
  <si>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</si>
  <si>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</si>
  <si>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</si>
  <si>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</si>
  <si>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</si>
  <si>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</si>
  <si>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</si>
  <si>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</si>
  <si>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</si>
  <si>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</si>
  <si>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</si>
  <si>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</si>
  <si>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</si>
  <si>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</si>
  <si>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</si>
  <si>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</si>
  <si>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</si>
  <si>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</si>
  <si>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</si>
  <si>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</si>
  <si>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</si>
  <si>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</si>
  <si>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</si>
  <si>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</si>
  <si>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</si>
  <si>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</si>
  <si>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</si>
  <si>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</si>
  <si>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</si>
  <si>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</si>
  <si>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</si>
  <si>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</si>
  <si>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</si>
  <si>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</si>
  <si>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</si>
  <si>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</si>
  <si>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</si>
  <si>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</si>
  <si>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</si>
  <si>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</si>
  <si>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</si>
  <si>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</si>
  <si>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</si>
  <si>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</si>
  <si>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</si>
  <si>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</si>
  <si>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</si>
  <si>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</si>
  <si>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</si>
  <si>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</si>
  <si>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</si>
  <si>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</si>
  <si>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</si>
  <si>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</si>
  <si>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</si>
  <si>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</si>
  <si>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</si>
  <si>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</si>
  <si>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</si>
  <si>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</si>
  <si>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</si>
  <si>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</si>
  <si>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</si>
  <si>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</si>
  <si>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</si>
  <si>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</si>
  <si>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</si>
  <si>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</si>
  <si>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</si>
  <si>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</si>
  <si>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</si>
  <si>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</si>
  <si>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</si>
  <si>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</si>
  <si>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</si>
  <si>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</si>
  <si>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</si>
  <si>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</si>
  <si>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</si>
  <si>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</si>
  <si>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</si>
  <si>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</si>
  <si>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</si>
  <si>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</si>
  <si>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</si>
  <si>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</si>
  <si>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</si>
  <si>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</si>
  <si>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</si>
  <si>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</si>
  <si>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</si>
  <si>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</si>
  <si>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</si>
  <si>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</si>
  <si>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</si>
  <si>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</si>
  <si>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</si>
  <si>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</si>
  <si>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</si>
  <si>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</si>
  <si>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</si>
  <si>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</si>
  <si>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</si>
  <si>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</si>
  <si>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</si>
  <si>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</si>
  <si>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</si>
  <si>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</si>
  <si>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</si>
  <si>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</si>
  <si>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</si>
  <si>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</si>
  <si>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</si>
  <si>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</si>
  <si>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</si>
  <si>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</si>
  <si>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</si>
  <si>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</si>
  <si>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</si>
  <si>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</si>
  <si>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</si>
  <si>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</si>
  <si>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</si>
  <si>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</si>
  <si>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</si>
  <si>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</si>
  <si>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</si>
  <si>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</si>
  <si>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</si>
  <si>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</si>
  <si>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</si>
  <si>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</si>
  <si>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</si>
  <si>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</si>
  <si>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</si>
  <si>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</si>
  <si>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</si>
  <si>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</si>
  <si>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</si>
  <si>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</si>
  <si>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</si>
  <si>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</si>
  <si>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</si>
  <si>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</si>
  <si>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</si>
  <si>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</si>
  <si>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</si>
  <si>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</si>
  <si>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</si>
  <si>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</si>
  <si>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</si>
  <si>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</si>
  <si>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</si>
  <si>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</si>
  <si>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</si>
  <si>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</si>
  <si>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</si>
  <si>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</si>
  <si>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</si>
  <si>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</si>
  <si>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</si>
  <si>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</si>
  <si>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</si>
  <si>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</si>
  <si>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</si>
  <si>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</si>
  <si>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</si>
  <si>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</si>
  <si>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</si>
  <si>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</si>
  <si>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</si>
  <si>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</si>
  <si>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</si>
  <si>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</si>
  <si>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</si>
  <si>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</si>
  <si>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</si>
  <si>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</si>
  <si>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</si>
  <si>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</si>
  <si>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</si>
  <si>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</si>
  <si>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</si>
  <si>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</si>
  <si>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</si>
  <si>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</si>
  <si>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</si>
  <si>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</si>
  <si>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</si>
  <si>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</si>
  <si>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</si>
  <si>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</si>
  <si>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</si>
  <si>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</si>
  <si>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</si>
  <si>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</si>
  <si>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</si>
  <si>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</si>
  <si>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</si>
  <si>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</si>
  <si>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</si>
  <si>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</si>
  <si>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</si>
  <si>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</si>
  <si>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</si>
  <si>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</si>
  <si>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</si>
  <si>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</si>
  <si>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</si>
  <si>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</si>
  <si>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</si>
  <si>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</si>
  <si>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</si>
  <si>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</si>
  <si>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</si>
  <si>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</si>
  <si>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</si>
  <si>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</si>
  <si>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</si>
  <si>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</si>
  <si>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</si>
  <si>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</si>
  <si>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</si>
  <si>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</si>
  <si>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</si>
  <si>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</si>
  <si>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</si>
  <si>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</si>
  <si>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</si>
  <si>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</si>
  <si>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</si>
  <si>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</si>
  <si>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</si>
  <si>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</si>
  <si>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</si>
  <si>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</si>
  <si>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</si>
  <si>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</si>
  <si>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</si>
  <si>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</si>
  <si>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</si>
  <si>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</si>
  <si>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</si>
  <si>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</si>
  <si>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</si>
  <si>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</si>
  <si>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</si>
  <si>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</si>
  <si>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</si>
  <si>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</si>
  <si>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</si>
  <si>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</si>
  <si>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</si>
  <si>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</si>
  <si>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</si>
  <si>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</si>
  <si>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</si>
  <si>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</si>
  <si>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</si>
  <si>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</si>
  <si>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</si>
  <si>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</si>
  <si>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</si>
  <si>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</si>
  <si>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</si>
  <si>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</si>
  <si>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</si>
  <si>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</si>
  <si>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</si>
  <si>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</si>
  <si>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</si>
  <si>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</si>
  <si>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</si>
  <si>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</si>
  <si>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</si>
  <si>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</si>
  <si>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</si>
  <si>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</si>
  <si>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</si>
  <si>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</si>
  <si>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</si>
  <si>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</si>
  <si>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</si>
  <si>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</si>
  <si>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</si>
  <si>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</si>
  <si>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</si>
  <si>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</si>
  <si>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</si>
  <si>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</si>
  <si>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</si>
  <si>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</si>
  <si>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</si>
  <si>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</si>
  <si>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</si>
  <si>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</si>
  <si>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</si>
  <si>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</si>
  <si>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</si>
  <si>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</si>
  <si>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</si>
  <si>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</si>
  <si>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</si>
  <si>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</si>
  <si>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</si>
  <si>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</si>
  <si>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</si>
  <si>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</si>
  <si>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</si>
  <si>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</si>
  <si>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</si>
  <si>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</si>
  <si>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</si>
  <si>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</si>
  <si>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</si>
  <si>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</si>
  <si>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</si>
  <si>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</si>
  <si>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</si>
  <si>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</si>
  <si>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</si>
  <si>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</si>
  <si>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</si>
  <si>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</si>
  <si>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</si>
  <si>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</si>
  <si>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</si>
  <si>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</si>
  <si>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</si>
  <si>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</si>
  <si>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</si>
  <si>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</si>
  <si>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</si>
  <si>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</si>
  <si>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</si>
  <si>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</si>
  <si>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</si>
  <si>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</si>
  <si>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</si>
  <si>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</si>
  <si>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</si>
  <si>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</si>
  <si>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</si>
  <si>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</si>
  <si>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</si>
  <si>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</si>
  <si>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</si>
  <si>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</si>
  <si>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</si>
  <si>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</si>
  <si>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</si>
  <si>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</si>
  <si>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</si>
  <si>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</si>
  <si>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</si>
  <si>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</si>
  <si>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</si>
  <si>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</si>
  <si>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</si>
  <si>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</si>
  <si>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</si>
  <si>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</si>
  <si>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</si>
  <si>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</si>
  <si>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</si>
  <si>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</si>
  <si>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</si>
  <si>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</si>
  <si>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</si>
  <si>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</si>
  <si>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</si>
  <si>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</si>
  <si>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</si>
  <si>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</si>
  <si>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</si>
  <si>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</si>
  <si>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</si>
  <si>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</si>
  <si>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</si>
  <si>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</si>
  <si>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</si>
  <si>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</si>
  <si>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</si>
  <si>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</si>
  <si>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</si>
  <si>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</si>
  <si>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</si>
  <si>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</si>
  <si>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</si>
  <si>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</si>
  <si>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</si>
  <si>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</si>
  <si>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</si>
  <si>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</si>
  <si>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</si>
  <si>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</si>
  <si>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</si>
  <si>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</si>
  <si>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</si>
  <si>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</si>
  <si>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</si>
  <si>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</si>
  <si>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</si>
  <si>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</si>
  <si>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</si>
  <si>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</si>
  <si>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</si>
  <si>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</si>
  <si>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</si>
  <si>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</si>
  <si>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</si>
  <si>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</si>
  <si>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</si>
  <si>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</si>
  <si>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</si>
  <si>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</si>
  <si>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</si>
  <si>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</si>
  <si>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</si>
  <si>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</si>
  <si>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</si>
  <si>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</si>
  <si>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</si>
  <si>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</si>
  <si>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</si>
  <si>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</si>
  <si>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</si>
  <si>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</si>
  <si>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</si>
  <si>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</si>
  <si>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</si>
  <si>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</si>
  <si>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</si>
  <si>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</si>
  <si>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</si>
  <si>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</si>
  <si>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</si>
  <si>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</si>
  <si>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</si>
  <si>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</si>
  <si>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</si>
  <si>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</si>
  <si>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</si>
  <si>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</si>
  <si>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</si>
  <si>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</si>
  <si>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</si>
  <si>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</si>
  <si>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</si>
  <si>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</si>
  <si>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</si>
  <si>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</si>
  <si>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</si>
  <si>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</si>
  <si>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</si>
  <si>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</si>
  <si>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</si>
  <si>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</si>
  <si>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</si>
  <si>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</si>
  <si>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</si>
  <si>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</si>
  <si>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</si>
  <si>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</si>
  <si>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</si>
  <si>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</si>
  <si>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</si>
  <si>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</si>
  <si>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</si>
  <si>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</si>
  <si>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</si>
  <si>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</si>
  <si>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</si>
  <si>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</si>
  <si>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</si>
  <si>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</si>
  <si>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</si>
  <si>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</si>
  <si>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</si>
  <si>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</si>
  <si>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</si>
  <si>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</si>
  <si>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</si>
  <si>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</si>
  <si>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</si>
  <si>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</si>
  <si>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</si>
  <si>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</si>
  <si>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</si>
  <si>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</si>
  <si>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</si>
  <si>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</si>
  <si>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</si>
  <si>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</si>
  <si>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</si>
  <si>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</si>
  <si>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</si>
  <si>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</si>
  <si>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</si>
  <si>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</si>
  <si>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</si>
  <si>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</si>
  <si>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</si>
  <si>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</si>
  <si>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</si>
  <si>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</si>
  <si>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</si>
  <si>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</si>
  <si>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</si>
  <si>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</si>
  <si>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</si>
  <si>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</si>
  <si>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</si>
  <si>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</si>
  <si>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</si>
  <si>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</si>
  <si>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</si>
  <si>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</si>
  <si>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</si>
  <si>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</si>
  <si>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</si>
  <si>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</si>
  <si>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</si>
  <si>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</si>
  <si>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</si>
  <si>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</si>
  <si>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</si>
  <si>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</si>
  <si>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</si>
  <si>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</si>
  <si>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</si>
  <si>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</si>
  <si>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</si>
  <si>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</si>
  <si>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</si>
  <si>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</si>
  <si>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</si>
  <si>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</si>
  <si>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</si>
  <si>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</si>
  <si>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</si>
  <si>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</si>
  <si>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</si>
  <si>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</si>
  <si>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</si>
  <si>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</si>
  <si>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</si>
  <si>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</si>
  <si>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</si>
  <si>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</si>
  <si>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</si>
  <si>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</si>
  <si>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</si>
  <si>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</si>
  <si>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</si>
  <si>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</si>
  <si>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</si>
  <si>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</si>
  <si>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</si>
  <si>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</si>
  <si>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</si>
  <si>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</si>
  <si>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</si>
  <si>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</si>
  <si>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</si>
  <si>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</si>
  <si>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</si>
  <si>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</si>
  <si>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</si>
  <si>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</si>
  <si>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</si>
  <si>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</si>
  <si>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</si>
  <si>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</si>
  <si>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</si>
  <si>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</si>
  <si>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</si>
  <si>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</si>
  <si>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</si>
  <si>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</si>
  <si>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</si>
  <si>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</si>
  <si>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</si>
  <si>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</si>
  <si>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</si>
  <si>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</si>
  <si>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</si>
  <si>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</si>
  <si>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</si>
  <si>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</si>
  <si>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</si>
  <si>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</si>
  <si>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</si>
  <si>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</si>
  <si>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</si>
  <si>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</si>
  <si>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</si>
  <si>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</si>
  <si>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</si>
  <si>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</si>
  <si>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</si>
  <si>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</si>
  <si>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</si>
  <si>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</si>
  <si>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</si>
  <si>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</si>
  <si>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</si>
  <si>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</si>
  <si>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</si>
  <si>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</si>
  <si>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</si>
  <si>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</si>
  <si>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</si>
  <si>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</si>
  <si>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</si>
  <si>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</si>
  <si>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</si>
  <si>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</si>
  <si>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</si>
  <si>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</si>
  <si>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</si>
  <si>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</si>
  <si>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</si>
  <si>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</si>
  <si>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</si>
  <si>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</si>
  <si>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</si>
  <si>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</si>
  <si>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</si>
  <si>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</si>
  <si>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</si>
  <si>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</si>
  <si>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</si>
  <si>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</si>
  <si>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</si>
  <si>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</si>
  <si>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</si>
  <si>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</si>
  <si>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</si>
  <si>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</si>
  <si>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</si>
  <si>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</si>
  <si>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</si>
  <si>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</si>
  <si>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</si>
  <si>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</si>
  <si>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</si>
  <si>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</si>
  <si>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</si>
  <si>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</si>
  <si>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</si>
  <si>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</si>
  <si>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</si>
  <si>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</si>
  <si>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</si>
  <si>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</si>
  <si>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</si>
  <si>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</si>
  <si>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</si>
  <si>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</si>
  <si>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</si>
  <si>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</si>
  <si>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</si>
  <si>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</si>
  <si>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</si>
  <si>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</si>
  <si>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</si>
  <si>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</si>
  <si>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</si>
  <si>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</si>
  <si>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</si>
  <si>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</si>
  <si>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</si>
  <si>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</si>
  <si>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</si>
  <si>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</si>
  <si>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</si>
  <si>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</si>
  <si>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</si>
  <si>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</si>
  <si>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</si>
  <si>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</si>
  <si>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</si>
  <si>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</si>
  <si>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</si>
  <si>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</si>
  <si>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</si>
  <si>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</si>
  <si>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</si>
  <si>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</si>
  <si>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</si>
  <si>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</si>
  <si>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</si>
  <si>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</si>
  <si>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</si>
  <si>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</si>
  <si>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</si>
  <si>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</si>
  <si>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</si>
  <si>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</si>
  <si>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</si>
  <si>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</si>
  <si>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</si>
  <si>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</si>
  <si>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</si>
  <si>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</si>
  <si>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</si>
  <si>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</si>
  <si>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</si>
  <si>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</si>
  <si>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</si>
  <si>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</si>
  <si>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</si>
  <si>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</si>
  <si>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</si>
  <si>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</si>
  <si>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</si>
  <si>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</si>
  <si>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</si>
  <si>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</si>
  <si>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</si>
  <si>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</si>
  <si>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</si>
  <si>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</si>
  <si>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</si>
  <si>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</si>
  <si>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</si>
  <si>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</si>
  <si>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</si>
  <si>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</si>
  <si>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</si>
  <si>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</si>
  <si>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</si>
  <si>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</si>
  <si>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</si>
  <si>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</si>
  <si>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</si>
  <si>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</si>
  <si>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</si>
  <si>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</si>
  <si>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</si>
  <si>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</si>
  <si>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</si>
  <si>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</si>
  <si>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</si>
  <si>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</si>
  <si>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</si>
  <si>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</si>
  <si>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</si>
  <si>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</si>
  <si>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</si>
  <si>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</si>
  <si>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</si>
  <si>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</si>
  <si>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</si>
  <si>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</si>
  <si>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</si>
  <si>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</si>
  <si>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</si>
  <si>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</si>
  <si>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</si>
  <si>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</si>
  <si>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</si>
  <si>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</si>
  <si>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</si>
  <si>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</si>
  <si>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</si>
  <si>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</si>
  <si>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</si>
  <si>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</si>
  <si>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</si>
  <si>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</si>
  <si>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</si>
  <si>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</si>
  <si>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</si>
  <si>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</si>
  <si>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</si>
  <si>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</si>
  <si>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</si>
  <si>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</si>
  <si>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</si>
  <si>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</si>
  <si>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</si>
  <si>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</si>
  <si>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</si>
  <si>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</si>
  <si>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</si>
  <si>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</si>
  <si>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</si>
  <si>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</si>
  <si>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</si>
  <si>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</si>
  <si>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</si>
  <si>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</si>
  <si>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</si>
  <si>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</si>
  <si>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</si>
  <si>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</si>
  <si>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</si>
  <si>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</si>
  <si>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</si>
  <si>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</si>
  <si>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</si>
  <si>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</si>
  <si>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</si>
  <si>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</si>
  <si>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</si>
  <si>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</si>
  <si>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</si>
  <si>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</si>
  <si>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</si>
  <si>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</si>
  <si>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</si>
  <si>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</si>
  <si>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</si>
  <si>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</si>
  <si>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</si>
  <si>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</si>
  <si>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</si>
  <si>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</si>
  <si>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</si>
  <si>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</si>
  <si>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</si>
  <si>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</si>
  <si>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</si>
  <si>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</si>
  <si>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</si>
  <si>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</si>
  <si>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</si>
  <si>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</si>
  <si>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</si>
  <si>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</si>
  <si>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</si>
  <si>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</si>
  <si>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</si>
  <si>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</si>
  <si>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</si>
  <si>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</si>
  <si>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</si>
  <si>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</si>
  <si>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</si>
  <si>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</si>
  <si>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</si>
  <si>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</si>
  <si>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</si>
  <si>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</si>
  <si>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</si>
  <si>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</si>
  <si>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</si>
  <si>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</si>
  <si>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</si>
  <si>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</si>
  <si>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</si>
  <si>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</si>
  <si>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</si>
  <si>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</si>
  <si>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</si>
  <si>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</si>
  <si>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</si>
  <si>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</si>
  <si>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</si>
  <si>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</si>
  <si>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</si>
  <si>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</si>
  <si>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</si>
  <si>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</si>
  <si>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</si>
  <si>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</si>
  <si>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</si>
  <si>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</si>
  <si>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</si>
  <si>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</si>
  <si>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</si>
  <si>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</si>
  <si>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</si>
  <si>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</si>
  <si>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</si>
  <si>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</si>
  <si>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</si>
  <si>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</si>
  <si>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</si>
  <si>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</si>
  <si>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</si>
  <si>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</si>
  <si>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</si>
  <si>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</si>
  <si>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</si>
  <si>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</si>
  <si>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</si>
  <si>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</si>
  <si>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</si>
  <si>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</si>
  <si>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</si>
  <si>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</si>
  <si>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</si>
  <si>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</si>
  <si>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</si>
  <si>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</si>
  <si>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</si>
  <si>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</si>
  <si>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</si>
  <si>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</si>
  <si>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</si>
  <si>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</si>
  <si>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</si>
  <si>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</si>
  <si>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</si>
  <si>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</si>
  <si>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</si>
  <si>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</si>
  <si>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</si>
  <si>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</si>
  <si>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</si>
  <si>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</si>
  <si>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</si>
  <si>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</si>
  <si>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</si>
  <si>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</si>
  <si>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</si>
  <si>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</si>
  <si>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</si>
  <si>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</si>
  <si>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</si>
  <si>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</si>
  <si>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</si>
  <si>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</si>
  <si>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</si>
  <si>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</si>
  <si>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</si>
  <si>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</si>
  <si>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</si>
  <si>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</si>
  <si>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</si>
  <si>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</si>
  <si>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</si>
  <si>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</si>
  <si>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</si>
  <si>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</si>
  <si>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</si>
  <si>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</si>
  <si>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</si>
  <si>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</si>
  <si>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</si>
  <si>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</si>
  <si>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</si>
  <si>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</si>
  <si>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</si>
  <si>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</si>
  <si>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</si>
  <si>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</si>
  <si>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</si>
  <si>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</si>
  <si>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</si>
  <si>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</si>
  <si>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</si>
  <si>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</si>
  <si>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</si>
  <si>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</si>
  <si>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</si>
  <si>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</si>
  <si>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</si>
  <si>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</si>
  <si>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</si>
  <si>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</si>
  <si>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</si>
  <si>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</si>
  <si>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</si>
  <si>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</si>
  <si>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</si>
  <si>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</si>
  <si>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</si>
  <si>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</si>
  <si>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</si>
  <si>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</si>
  <si>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</si>
  <si>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</si>
  <si>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</si>
  <si>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</si>
  <si>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</si>
  <si>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</si>
  <si>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</si>
  <si>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</si>
  <si>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</si>
  <si>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</si>
  <si>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</si>
  <si>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</si>
  <si>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</si>
  <si>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</si>
  <si>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</si>
  <si>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</si>
  <si>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</si>
  <si>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</si>
  <si>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</si>
  <si>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</si>
  <si>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</si>
  <si>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</si>
  <si>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</si>
  <si>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</si>
  <si>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</si>
  <si>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</si>
  <si>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</si>
  <si>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</si>
  <si>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</si>
  <si>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</si>
  <si>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</si>
  <si>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</si>
  <si>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</si>
  <si>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</si>
  <si>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</si>
  <si>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</si>
  <si>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</si>
  <si>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</si>
  <si>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</si>
  <si>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</si>
  <si>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</si>
  <si>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</si>
  <si>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</si>
  <si>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</si>
  <si>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</si>
  <si>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</si>
  <si>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</si>
  <si>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</si>
  <si>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</si>
  <si>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</si>
  <si>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</si>
  <si>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</si>
  <si>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</si>
  <si>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</si>
  <si>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</si>
  <si>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</si>
  <si>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</si>
  <si>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</si>
  <si>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</si>
  <si>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</si>
  <si>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</si>
  <si>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</si>
  <si>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</si>
  <si>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</si>
  <si>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</si>
  <si>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</si>
  <si>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</si>
  <si>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</si>
  <si>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</si>
  <si>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</si>
  <si>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</si>
  <si>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</si>
  <si>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</si>
  <si>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</si>
  <si>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</si>
  <si>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</si>
  <si>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</si>
  <si>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</si>
  <si>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</si>
  <si>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</si>
  <si>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</si>
  <si>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</si>
  <si>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</si>
  <si>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</si>
  <si>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</si>
  <si>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</si>
  <si>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</si>
  <si>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</si>
  <si>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</si>
  <si>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</si>
  <si>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</si>
  <si>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</si>
  <si>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</si>
  <si>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</si>
  <si>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</si>
  <si>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</si>
  <si>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</si>
  <si>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</si>
  <si>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</si>
  <si>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</si>
  <si>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</si>
  <si>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</si>
  <si>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</si>
  <si>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</si>
  <si>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</si>
  <si>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</si>
  <si>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</si>
  <si>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</si>
  <si>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</si>
  <si>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</si>
  <si>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</si>
  <si>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</si>
  <si>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</si>
  <si>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</si>
  <si>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</si>
  <si>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</si>
  <si>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</si>
  <si>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</si>
  <si>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</si>
  <si>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</si>
  <si>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</si>
  <si>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</si>
  <si>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</si>
  <si>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</si>
  <si>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</si>
  <si>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</si>
  <si>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</si>
  <si>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</si>
  <si>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</si>
  <si>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</si>
  <si>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</si>
  <si>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</si>
  <si>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</si>
  <si>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</si>
  <si>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</si>
  <si>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</si>
  <si>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</si>
  <si>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</si>
  <si>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</si>
  <si>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</si>
  <si>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</si>
  <si>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</si>
  <si>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</si>
  <si>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</si>
  <si>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</si>
  <si>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</si>
  <si>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</si>
  <si>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</si>
  <si>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</si>
  <si>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</si>
  <si>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</si>
  <si>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</si>
  <si>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</si>
  <si>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</si>
  <si>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</si>
  <si>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</si>
  <si>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</si>
  <si>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</si>
  <si>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</si>
  <si>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</si>
  <si>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</si>
  <si>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</si>
  <si>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</si>
  <si>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</si>
  <si>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</si>
  <si>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</si>
  <si>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</si>
  <si>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</si>
  <si>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</si>
  <si>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</si>
  <si>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</si>
  <si>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</si>
  <si>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</si>
  <si>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</si>
  <si>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</si>
  <si>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</si>
  <si>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</si>
  <si>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</si>
  <si>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</si>
  <si>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</si>
  <si>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</si>
  <si>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</si>
  <si>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</si>
  <si>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</si>
  <si>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</si>
  <si>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</si>
  <si>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</si>
  <si>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</si>
  <si>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</si>
  <si>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</si>
  <si>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</si>
  <si>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</si>
  <si>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</si>
  <si>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</si>
  <si>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</si>
  <si>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</si>
  <si>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</si>
  <si>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</si>
  <si>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</si>
  <si>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</si>
  <si>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</si>
  <si>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</si>
  <si>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</si>
  <si>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</si>
  <si>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</si>
  <si>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</si>
  <si>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</si>
  <si>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</si>
  <si>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</si>
  <si>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</si>
  <si>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</si>
  <si>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</si>
  <si>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</si>
  <si>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</si>
  <si>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</si>
  <si>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</si>
  <si>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</si>
  <si>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</si>
  <si>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</si>
  <si>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</si>
  <si>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</si>
  <si>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</si>
  <si>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</si>
  <si>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</si>
  <si>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</si>
  <si>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</si>
  <si>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</si>
  <si>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</si>
  <si>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</si>
  <si>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</si>
  <si>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</si>
  <si>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</si>
  <si>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</si>
  <si>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</si>
  <si>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</si>
  <si>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</si>
  <si>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</si>
  <si>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</si>
  <si>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</si>
  <si>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</si>
  <si>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</si>
  <si>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</si>
  <si>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</si>
  <si>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</si>
  <si>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</si>
  <si>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</si>
  <si>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</si>
  <si>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</si>
  <si>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</si>
  <si>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</si>
  <si>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</si>
  <si>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</si>
  <si>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</si>
  <si>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</si>
  <si>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</si>
  <si>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</si>
  <si>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</si>
  <si>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</si>
  <si>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</si>
  <si>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</si>
  <si>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</si>
  <si>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</si>
  <si>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</si>
  <si>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</si>
  <si>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</si>
  <si>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</si>
  <si>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</si>
  <si>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</si>
  <si>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</si>
  <si>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</si>
  <si>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</si>
  <si>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</si>
  <si>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</si>
  <si>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</si>
  <si>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</si>
  <si>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</si>
  <si>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</si>
  <si>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</si>
  <si>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</si>
  <si>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</si>
  <si>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</si>
  <si>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</si>
  <si>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</si>
  <si>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</si>
  <si>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</si>
  <si>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</si>
  <si>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</si>
  <si>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</si>
  <si>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</si>
  <si>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</si>
  <si>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</si>
  <si>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</si>
  <si>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</si>
  <si>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</si>
  <si>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</si>
  <si>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</si>
  <si>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</si>
  <si>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</si>
  <si>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</si>
  <si>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</si>
  <si>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</si>
  <si>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</si>
  <si>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</si>
  <si>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</si>
  <si>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</si>
  <si>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</si>
  <si>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</si>
  <si>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</si>
  <si>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</si>
  <si>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</si>
  <si>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</si>
  <si>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</si>
  <si>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</si>
  <si>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</si>
  <si>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</si>
  <si>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</si>
  <si>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</si>
  <si>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</si>
  <si>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</si>
  <si>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</si>
  <si>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</si>
  <si>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</si>
  <si>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</si>
  <si>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</si>
  <si>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</si>
  <si>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</si>
  <si>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</si>
  <si>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</si>
  <si>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</si>
  <si>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</si>
  <si>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</si>
  <si>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</si>
  <si>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</si>
  <si>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</si>
  <si>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</si>
  <si>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</si>
  <si>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</si>
  <si>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</si>
  <si>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</si>
  <si>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</si>
  <si>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</si>
  <si>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</si>
  <si>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</si>
  <si>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</si>
  <si>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</si>
  <si>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</si>
  <si>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</si>
  <si>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</si>
  <si>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</si>
  <si>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</si>
  <si>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</si>
  <si>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</si>
  <si>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</si>
  <si>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</si>
  <si>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</si>
  <si>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</si>
  <si>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</si>
  <si>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</si>
  <si>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</si>
  <si>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</si>
  <si>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</si>
  <si>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</si>
  <si>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</si>
  <si>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</si>
  <si>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</si>
  <si>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</si>
  <si>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</si>
  <si>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</si>
  <si>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</si>
  <si>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</si>
  <si>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</si>
  <si>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</si>
  <si>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</si>
  <si>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</si>
  <si>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</si>
  <si>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</si>
  <si>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</si>
  <si>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</si>
  <si>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</si>
  <si>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</si>
  <si>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</si>
  <si>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</si>
  <si>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</si>
  <si>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</si>
  <si>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</si>
  <si>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</si>
  <si>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</si>
  <si>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</si>
  <si>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</si>
  <si>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</si>
  <si>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</si>
  <si>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</si>
  <si>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</si>
  <si>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</si>
  <si>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</si>
  <si>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</si>
  <si>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</si>
  <si>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</si>
  <si>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</si>
  <si>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</si>
  <si>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</si>
  <si>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</si>
  <si>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</si>
  <si>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</si>
  <si>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</si>
  <si>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</si>
  <si>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</si>
  <si>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</si>
  <si>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</si>
  <si>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</si>
  <si>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</si>
  <si>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</si>
  <si>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</si>
  <si>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</si>
  <si>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</si>
  <si>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</si>
  <si>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</si>
  <si>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</si>
  <si>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</si>
  <si>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</si>
  <si>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</si>
  <si>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</si>
  <si>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</si>
  <si>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</si>
  <si>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</si>
  <si>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</si>
  <si>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</si>
  <si>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</si>
  <si>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</si>
  <si>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</si>
  <si>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</si>
  <si>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</si>
  <si>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</si>
  <si>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</si>
  <si>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</si>
  <si>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</si>
  <si>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</si>
  <si>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</si>
  <si>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</si>
  <si>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</si>
  <si>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</si>
  <si>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</si>
  <si>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</si>
  <si>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</si>
  <si>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</si>
  <si>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</si>
  <si>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</si>
  <si>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</si>
  <si>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</si>
  <si>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</si>
  <si>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</si>
  <si>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</si>
  <si>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</si>
  <si>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</si>
  <si>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</si>
  <si>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</si>
  <si>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</si>
  <si>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</si>
  <si>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</si>
  <si>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</si>
  <si>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</si>
  <si>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</si>
  <si>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</si>
  <si>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</si>
  <si>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</si>
  <si>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</si>
  <si>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</si>
  <si>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</si>
  <si>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</si>
  <si>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</si>
  <si>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</si>
  <si>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</si>
  <si>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</si>
  <si>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</si>
  <si>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</si>
  <si>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</si>
  <si>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</si>
  <si>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</si>
  <si>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</si>
  <si>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</si>
  <si>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</si>
  <si>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</si>
  <si>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</si>
  <si>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</si>
  <si>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</si>
  <si>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</si>
  <si>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</si>
  <si>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</si>
  <si>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</si>
  <si>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</si>
  <si>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</si>
  <si>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</si>
  <si>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</si>
  <si>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</si>
  <si>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</si>
  <si>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</si>
  <si>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</si>
  <si>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</si>
  <si>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</si>
  <si>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</si>
  <si>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</si>
  <si>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</si>
  <si>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</si>
  <si>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</si>
  <si>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</si>
  <si>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</si>
  <si>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</si>
  <si>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</si>
  <si>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</si>
  <si>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</si>
  <si>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</si>
  <si>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</si>
  <si>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</si>
  <si>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</si>
  <si>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</si>
  <si>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</si>
  <si>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</si>
  <si>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</si>
  <si>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</si>
  <si>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</si>
  <si>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</si>
  <si>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</si>
  <si>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</si>
  <si>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</si>
  <si>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</si>
  <si>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</si>
  <si>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</si>
  <si>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</si>
  <si>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</si>
  <si>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</si>
  <si>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</si>
  <si>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</si>
  <si>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</si>
  <si>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</si>
  <si>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</si>
  <si>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</si>
  <si>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</si>
  <si>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</si>
  <si>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</si>
  <si>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</si>
  <si>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</si>
  <si>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</si>
  <si>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</si>
  <si>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</si>
  <si>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</si>
  <si>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</si>
  <si>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</si>
  <si>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</si>
  <si>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</si>
  <si>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</si>
  <si>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</si>
  <si>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</si>
  <si>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</si>
  <si>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</si>
  <si>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</si>
  <si>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</si>
  <si>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</si>
  <si>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</si>
  <si>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</si>
  <si>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</si>
  <si>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</si>
  <si>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</si>
  <si>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</si>
  <si>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</si>
  <si>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</si>
  <si>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</si>
  <si>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</si>
  <si>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</si>
  <si>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</si>
  <si>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</si>
  <si>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</si>
  <si>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</si>
  <si>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</si>
  <si>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</si>
  <si>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</si>
  <si>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</si>
  <si>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</si>
  <si>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</si>
  <si>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</si>
  <si>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</si>
  <si>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</si>
  <si>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</si>
  <si>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</si>
  <si>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</si>
  <si>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</si>
  <si>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</si>
  <si>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</si>
  <si>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</si>
  <si>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</si>
  <si>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</si>
  <si>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</si>
  <si>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</si>
  <si>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</si>
  <si>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</si>
  <si>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</si>
  <si>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</si>
  <si>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</si>
  <si>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</si>
  <si>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</si>
  <si>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</si>
  <si>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</si>
  <si>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</si>
  <si>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</si>
  <si>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</si>
  <si>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</si>
  <si>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</si>
  <si>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</si>
  <si>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</si>
  <si>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</si>
  <si>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</si>
  <si>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</si>
  <si>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</si>
  <si>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</si>
  <si>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</si>
  <si>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</si>
  <si>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</si>
  <si>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</si>
  <si>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</si>
  <si>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</si>
  <si>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</si>
  <si>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</si>
  <si>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</si>
  <si>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</si>
  <si>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</si>
  <si>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</si>
  <si>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</si>
  <si>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</si>
  <si>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</si>
  <si>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</si>
  <si>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</si>
  <si>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</si>
  <si>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</si>
  <si>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</si>
  <si>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</si>
  <si>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</si>
  <si>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</si>
  <si>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</si>
  <si>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</si>
  <si>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</si>
  <si>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</si>
  <si>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</si>
  <si>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</si>
  <si>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</si>
  <si>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</si>
  <si>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</si>
  <si>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</si>
  <si>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</si>
  <si>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</si>
  <si>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</si>
  <si>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</si>
  <si>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</si>
  <si>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</si>
  <si>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</si>
  <si>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</si>
  <si>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</si>
  <si>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</si>
  <si>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</si>
  <si>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</si>
  <si>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</si>
  <si>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</si>
  <si>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</si>
  <si>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</si>
  <si>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</si>
  <si>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</si>
  <si>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</si>
  <si>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</si>
  <si>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</si>
  <si>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</si>
  <si>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</si>
  <si>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</si>
  <si>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</si>
  <si>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</si>
  <si>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</si>
  <si>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</si>
  <si>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</si>
  <si>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</si>
  <si>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</si>
  <si>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</si>
  <si>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</si>
  <si>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</si>
  <si>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</si>
  <si>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</si>
  <si>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</si>
  <si>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</si>
  <si>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</si>
  <si>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</si>
  <si>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</si>
  <si>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</si>
  <si>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</si>
  <si>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</si>
  <si>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</si>
  <si>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</si>
  <si>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</si>
  <si>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</si>
  <si>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</si>
  <si>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</si>
  <si>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</si>
  <si>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</si>
  <si>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</si>
  <si>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</si>
  <si>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</si>
  <si>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</si>
  <si>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</si>
  <si>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</si>
  <si>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</si>
  <si>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</si>
  <si>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</si>
  <si>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</si>
  <si>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</si>
  <si>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</si>
  <si>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</si>
  <si>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</si>
  <si>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</si>
  <si>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</si>
  <si>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</si>
  <si>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</si>
  <si>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</si>
  <si>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</si>
  <si>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</si>
  <si>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</si>
  <si>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</si>
  <si>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</si>
  <si>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</si>
  <si>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</si>
  <si>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</si>
  <si>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</si>
  <si>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</si>
  <si>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</si>
  <si>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</si>
  <si>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</si>
  <si>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</si>
  <si>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</si>
  <si>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</si>
  <si>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</si>
  <si>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</si>
  <si>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</si>
  <si>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</si>
  <si>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</si>
  <si>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</si>
  <si>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</si>
  <si>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</si>
  <si>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</si>
  <si>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</si>
  <si>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</si>
  <si>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</si>
  <si>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</si>
  <si>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</si>
  <si>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</si>
  <si>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</si>
  <si>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</si>
  <si>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</si>
  <si>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</si>
  <si>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</si>
  <si>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</si>
  <si>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</si>
  <si>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</si>
  <si>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</si>
  <si>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</si>
  <si>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</si>
  <si>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</si>
  <si>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</si>
  <si>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</si>
  <si>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</si>
  <si>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</si>
  <si>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</si>
  <si>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</si>
  <si>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</si>
  <si>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</si>
  <si>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</si>
  <si>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</si>
  <si>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</si>
  <si>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</si>
  <si>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</si>
  <si>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</si>
  <si>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</si>
  <si>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</si>
  <si>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</si>
  <si>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</si>
  <si>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</si>
  <si>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</si>
  <si>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</si>
  <si>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</si>
  <si>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</si>
  <si>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</si>
  <si>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</si>
  <si>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</si>
  <si>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</si>
  <si>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</si>
  <si>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</si>
  <si>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</si>
  <si>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</si>
  <si>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</si>
  <si>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</si>
  <si>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</si>
  <si>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</si>
  <si>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</si>
  <si>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</si>
  <si>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</si>
  <si>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</si>
  <si>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</si>
  <si>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</si>
  <si>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</si>
  <si>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</si>
  <si>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</si>
  <si>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</si>
  <si>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</si>
  <si>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</si>
  <si>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</si>
  <si>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</si>
  <si>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</si>
  <si>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</si>
  <si>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</si>
  <si>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</si>
  <si>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</si>
  <si>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</si>
  <si>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</si>
  <si>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</si>
  <si>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</si>
  <si>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</si>
  <si>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</si>
  <si>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</si>
  <si>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</si>
  <si>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</si>
  <si>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</si>
  <si>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</si>
  <si>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</si>
  <si>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</si>
  <si>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</si>
  <si>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</si>
  <si>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</si>
  <si>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</si>
  <si>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</si>
  <si>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</si>
  <si>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</si>
  <si>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</si>
  <si>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</si>
  <si>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</si>
  <si>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</si>
  <si>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</si>
  <si>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</si>
  <si>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</si>
  <si>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</si>
  <si>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</si>
  <si>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</si>
  <si>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</si>
  <si>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</si>
  <si>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</si>
  <si>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</si>
  <si>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</si>
  <si>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</si>
  <si>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</si>
  <si>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</si>
  <si>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</si>
  <si>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</si>
  <si>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</si>
  <si>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</si>
  <si>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</si>
  <si>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</si>
  <si>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</si>
  <si>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</si>
  <si>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</si>
  <si>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</si>
  <si>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</si>
  <si>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</si>
  <si>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</si>
  <si>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</si>
  <si>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</si>
  <si>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</si>
  <si>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</si>
  <si>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</si>
  <si>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</si>
  <si>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</si>
  <si>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</si>
  <si>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</si>
  <si>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</si>
  <si>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</si>
  <si>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</si>
  <si>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</si>
  <si>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</si>
  <si>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</si>
  <si>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</si>
  <si>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</si>
  <si>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</si>
  <si>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</si>
  <si>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</si>
  <si>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</si>
  <si>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</si>
  <si>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</si>
  <si>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</si>
  <si>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</si>
  <si>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</si>
  <si>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</si>
  <si>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</si>
  <si>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</si>
  <si>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</si>
  <si>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</si>
  <si>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</si>
  <si>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</si>
  <si>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</si>
  <si>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</si>
  <si>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</si>
  <si>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</si>
  <si>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</si>
  <si>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</si>
  <si>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</si>
  <si>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</si>
  <si>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</si>
  <si>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</si>
  <si>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</si>
  <si>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</si>
  <si>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</si>
  <si>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</si>
  <si>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</si>
  <si>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</si>
  <si>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</si>
  <si>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</si>
  <si>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</si>
  <si>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</si>
  <si>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</si>
  <si>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</si>
  <si>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</si>
  <si>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</si>
  <si>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</si>
  <si>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</si>
  <si>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</si>
  <si>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</si>
  <si>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</si>
  <si>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</si>
  <si>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</si>
  <si>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</si>
  <si>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</si>
  <si>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</si>
  <si>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</si>
  <si>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</si>
  <si>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</si>
  <si>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</si>
  <si>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</si>
  <si>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</si>
  <si>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</si>
  <si>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</si>
  <si>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</si>
  <si>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</si>
  <si>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</si>
  <si>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</si>
  <si>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</si>
  <si>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</si>
  <si>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</si>
  <si>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</si>
  <si>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</si>
  <si>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</si>
  <si>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</si>
  <si>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</si>
  <si>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</si>
  <si>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</si>
  <si>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</si>
  <si>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</si>
  <si>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</si>
  <si>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</si>
  <si>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</si>
  <si>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</si>
  <si>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</si>
  <si>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</si>
  <si>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</si>
  <si>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</si>
  <si>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</si>
  <si>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</si>
  <si>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</si>
  <si>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</si>
  <si>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</si>
  <si>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</si>
  <si>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</si>
  <si>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</si>
  <si>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</si>
  <si>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</si>
  <si>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</si>
  <si>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</si>
  <si>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</si>
  <si>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</si>
  <si>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</si>
  <si>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</si>
  <si>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</si>
  <si>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</si>
  <si>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</si>
  <si>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</si>
  <si>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</si>
  <si>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</si>
  <si>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</si>
  <si>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</si>
  <si>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</si>
  <si>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</si>
  <si>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</si>
  <si>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</si>
  <si>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</si>
  <si>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</si>
  <si>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</si>
  <si>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</si>
  <si>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</si>
  <si>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</si>
  <si>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</si>
  <si>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</si>
  <si>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</si>
  <si>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</si>
  <si>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</si>
  <si>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</si>
  <si>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</si>
  <si>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</si>
  <si>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</si>
  <si>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</si>
  <si>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</si>
  <si>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</si>
  <si>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</si>
  <si>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</si>
  <si>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</si>
  <si>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</si>
  <si>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</si>
  <si>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</si>
  <si>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</si>
  <si>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</si>
  <si>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</si>
  <si>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</si>
  <si>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</si>
  <si>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</si>
  <si>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</si>
  <si>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</si>
  <si>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</si>
  <si>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</si>
  <si>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</si>
  <si>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</si>
  <si>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</si>
  <si>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</si>
  <si>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</si>
  <si>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</si>
  <si>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</si>
  <si>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</si>
  <si>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</si>
  <si>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</si>
  <si>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</si>
  <si>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</si>
  <si>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</si>
  <si>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</si>
  <si>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</si>
  <si>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</si>
  <si>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</si>
  <si>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</si>
  <si>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</si>
  <si>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</si>
  <si>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</si>
  <si>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</si>
  <si>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</si>
  <si>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</si>
  <si>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</si>
  <si>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</si>
  <si>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</si>
  <si>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</si>
  <si>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</si>
  <si>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</si>
  <si>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</si>
  <si>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</si>
  <si>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</si>
  <si>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</si>
  <si>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</si>
  <si>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</si>
  <si>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</si>
  <si>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</si>
  <si>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</si>
  <si>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</si>
  <si>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</si>
  <si>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</si>
  <si>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</si>
  <si>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</si>
  <si>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</si>
  <si>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</si>
  <si>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</si>
  <si>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</si>
  <si>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</si>
  <si>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</si>
  <si>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</si>
  <si>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</si>
  <si>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</si>
  <si>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</si>
  <si>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</si>
  <si>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</si>
  <si>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</si>
  <si>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</si>
  <si>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</si>
  <si>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</si>
  <si>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</si>
  <si>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</si>
  <si>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</si>
  <si>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</si>
  <si>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</si>
  <si>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</si>
  <si>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</si>
  <si>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</si>
  <si>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</si>
  <si>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</si>
  <si>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</si>
  <si>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</si>
  <si>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</si>
  <si>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</si>
  <si>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</si>
  <si>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</si>
  <si>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</si>
  <si>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</si>
  <si>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</si>
  <si>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</si>
  <si>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</si>
  <si>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</si>
  <si>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</si>
  <si>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</si>
  <si>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</si>
  <si>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</si>
  <si>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</si>
  <si>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</si>
  <si>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</si>
  <si>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</si>
  <si>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</si>
  <si>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</si>
  <si>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</si>
  <si>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</si>
  <si>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</si>
  <si>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</si>
  <si>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</si>
  <si>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</si>
  <si>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</si>
  <si>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</si>
  <si>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</si>
  <si>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</si>
  <si>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</si>
  <si>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</si>
  <si>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</si>
  <si>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</si>
  <si>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</si>
  <si>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</si>
  <si>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</si>
  <si>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</si>
  <si>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</si>
  <si>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</si>
  <si>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</si>
  <si>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</si>
  <si>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</si>
  <si>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</si>
  <si>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</si>
  <si>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</si>
  <si>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</si>
  <si>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</si>
  <si>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</si>
  <si>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</si>
  <si>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</si>
  <si>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</si>
  <si>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</si>
  <si>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</si>
  <si>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</si>
  <si>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</si>
  <si>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</si>
  <si>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</si>
  <si>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</si>
  <si>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</si>
  <si>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</si>
  <si>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</si>
  <si>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</si>
  <si>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</si>
  <si>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</si>
  <si>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</si>
  <si>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</si>
  <si>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</si>
  <si>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</si>
  <si>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</si>
  <si>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</si>
  <si>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</si>
  <si>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</si>
  <si>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</si>
  <si>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</si>
  <si>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</si>
  <si>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</si>
  <si>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</si>
  <si>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</si>
  <si>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</si>
  <si>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</si>
  <si>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</si>
  <si>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</si>
  <si>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</si>
  <si>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</si>
  <si>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</si>
  <si>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</si>
  <si>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</si>
  <si>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</si>
  <si>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</si>
  <si>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</si>
  <si>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</si>
  <si>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</si>
  <si>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</si>
  <si>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</si>
  <si>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</si>
  <si>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</si>
  <si>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</si>
  <si>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</si>
  <si>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</si>
  <si>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</si>
  <si>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</si>
  <si>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</si>
  <si>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</si>
  <si>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</si>
  <si>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</si>
  <si>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</si>
  <si>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</si>
  <si>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</si>
  <si>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</si>
  <si>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</si>
  <si>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</si>
  <si>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</si>
  <si>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</si>
  <si>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</si>
  <si>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</si>
  <si>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</si>
  <si>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</si>
  <si>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</si>
  <si>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</si>
  <si>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</si>
  <si>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</si>
  <si>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</si>
  <si>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</si>
  <si>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</si>
  <si>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</si>
  <si>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</si>
  <si>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</si>
  <si>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</si>
  <si>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</si>
  <si>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</si>
  <si>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</si>
  <si>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</si>
  <si>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</si>
  <si>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</si>
  <si>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</si>
  <si>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</si>
  <si>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</si>
  <si>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</si>
  <si>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</si>
  <si>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</si>
  <si>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</si>
  <si>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</si>
  <si>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</si>
  <si>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</si>
  <si>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</si>
  <si>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</si>
  <si>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</si>
  <si>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</si>
  <si>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</si>
  <si>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</si>
  <si>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</si>
  <si>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</si>
  <si>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</si>
  <si>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</si>
  <si>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</si>
  <si>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</si>
  <si>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</si>
  <si>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</si>
  <si>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</si>
  <si>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</si>
  <si>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</si>
  <si>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</si>
  <si>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</si>
  <si>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</si>
  <si>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</si>
  <si>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</si>
  <si>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</si>
  <si>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</si>
  <si>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</si>
  <si>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</si>
  <si>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</si>
  <si>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</si>
  <si>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</si>
  <si>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</si>
  <si>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</si>
  <si>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</si>
  <si>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</si>
  <si>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</si>
  <si>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</si>
  <si>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</si>
  <si>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</si>
  <si>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</si>
  <si>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</si>
  <si>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</si>
  <si>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</si>
  <si>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</si>
  <si>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</si>
  <si>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</si>
  <si>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</si>
  <si>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</si>
  <si>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</si>
  <si>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</si>
  <si>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</si>
  <si>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</si>
  <si>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</si>
  <si>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</si>
  <si>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</si>
  <si>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</si>
  <si>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</si>
  <si>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</si>
  <si>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</si>
  <si>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</si>
  <si>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</si>
  <si>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</si>
  <si>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</si>
  <si>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</si>
  <si>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</si>
  <si>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</si>
  <si>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</si>
  <si>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</si>
  <si>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</si>
  <si>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</si>
  <si>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</si>
  <si>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</si>
  <si>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</si>
  <si>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</si>
  <si>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</si>
  <si>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</si>
  <si>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</si>
  <si>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</si>
  <si>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</si>
  <si>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</si>
  <si>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</si>
  <si>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</si>
  <si>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</si>
  <si>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</si>
  <si>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</si>
  <si>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</si>
  <si>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</si>
  <si>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</si>
  <si>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</si>
  <si>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</si>
  <si>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</si>
  <si>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</si>
  <si>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</si>
  <si>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</si>
  <si>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</si>
  <si>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</si>
  <si>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</si>
  <si>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</si>
  <si>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</si>
  <si>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</si>
  <si>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</si>
  <si>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</si>
  <si>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</si>
  <si>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</si>
  <si>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</si>
  <si>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</si>
  <si>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</si>
  <si>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</si>
  <si>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</si>
  <si>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</si>
  <si>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</si>
  <si>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</si>
  <si>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</si>
  <si>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</si>
  <si>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</si>
  <si>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</si>
  <si>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</si>
  <si>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</si>
  <si>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</si>
  <si>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</si>
  <si>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</si>
  <si>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</si>
  <si>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</si>
  <si>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</si>
  <si>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</si>
  <si>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</si>
  <si>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</si>
  <si>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</si>
  <si>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</si>
  <si>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</si>
  <si>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</si>
  <si>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</si>
  <si>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</si>
  <si>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</si>
  <si>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</si>
  <si>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</si>
  <si>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</si>
  <si>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</si>
  <si>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</si>
  <si>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</si>
  <si>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</si>
  <si>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</si>
  <si>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</si>
  <si>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</si>
  <si>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</si>
  <si>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</si>
  <si>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</si>
  <si>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</si>
  <si>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</si>
  <si>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</si>
  <si>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</si>
  <si>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</si>
  <si>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</si>
  <si>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</si>
  <si>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</si>
  <si>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</si>
  <si>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</si>
  <si>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</si>
  <si>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</si>
  <si>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</si>
  <si>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</si>
  <si>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</si>
  <si>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</si>
  <si>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</si>
  <si>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</si>
  <si>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</si>
  <si>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</si>
  <si>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</si>
  <si>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</si>
  <si>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</si>
  <si>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</si>
  <si>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</si>
  <si>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</si>
  <si>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</si>
  <si>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</si>
  <si>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</si>
  <si>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</si>
  <si>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</si>
  <si>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</si>
  <si>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</si>
  <si>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</si>
  <si>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</si>
  <si>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</si>
  <si>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</si>
  <si>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</si>
  <si>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</si>
  <si>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</si>
  <si>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</si>
  <si>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</si>
  <si>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</si>
  <si>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</si>
  <si>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</si>
  <si>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</si>
  <si>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</si>
  <si>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</si>
  <si>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</si>
  <si>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</si>
  <si>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</si>
  <si>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</si>
  <si>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</si>
  <si>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</si>
  <si>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</si>
  <si>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</si>
  <si>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</si>
  <si>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</si>
  <si>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</si>
  <si>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</si>
  <si>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</si>
  <si>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</si>
  <si>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</si>
  <si>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</si>
  <si>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</si>
  <si>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</si>
  <si>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</si>
  <si>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</si>
  <si>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</si>
  <si>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</si>
  <si>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</si>
  <si>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</si>
  <si>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</si>
  <si>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</si>
  <si>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</si>
  <si>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</si>
  <si>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</si>
  <si>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</si>
  <si>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</si>
  <si>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</si>
  <si>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</si>
  <si>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</si>
  <si>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</si>
  <si>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</si>
  <si>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</si>
  <si>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</si>
  <si>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</si>
  <si>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</si>
  <si>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</si>
  <si>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</si>
  <si>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</si>
  <si>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</si>
  <si>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</si>
  <si>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</si>
  <si>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</si>
  <si>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</si>
  <si>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</si>
  <si>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</si>
  <si>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</si>
  <si>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</si>
  <si>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</si>
  <si>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</si>
  <si>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</si>
  <si>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</si>
  <si>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</si>
  <si>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</si>
  <si>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</si>
  <si>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</si>
  <si>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</si>
  <si>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</si>
  <si>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</si>
  <si>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</si>
  <si>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</si>
  <si>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</si>
  <si>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</si>
  <si>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</si>
  <si>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</si>
  <si>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</si>
  <si>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</si>
  <si>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</si>
  <si>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</si>
  <si>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</si>
  <si>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</si>
  <si>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</si>
  <si>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</si>
  <si>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</si>
  <si>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</si>
  <si>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</si>
  <si>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</si>
  <si>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</si>
  <si>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</si>
  <si>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</si>
  <si>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</si>
  <si>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</si>
  <si>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</si>
  <si>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</si>
  <si>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</si>
  <si>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</si>
  <si>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</si>
  <si>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</si>
  <si>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</si>
  <si>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</si>
  <si>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</si>
  <si>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</si>
  <si>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</si>
  <si>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</si>
  <si>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</si>
  <si>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</si>
  <si>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</si>
  <si>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</si>
  <si>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</si>
  <si>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</si>
  <si>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</si>
  <si>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</si>
  <si>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</si>
  <si>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</si>
  <si>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</si>
  <si>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</si>
  <si>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</si>
  <si>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</si>
  <si>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</si>
  <si>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</si>
  <si>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</si>
  <si>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</si>
  <si>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</si>
  <si>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</si>
  <si>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</si>
  <si>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</si>
  <si>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</si>
  <si>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</si>
  <si>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</si>
  <si>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</si>
  <si>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</si>
  <si>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</si>
  <si>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</si>
  <si>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</si>
  <si>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</si>
  <si>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</si>
  <si>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</si>
  <si>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</si>
  <si>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</si>
  <si>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</si>
  <si>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</si>
  <si>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</si>
  <si>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</si>
  <si>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</si>
  <si>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</si>
  <si>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</si>
  <si>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</si>
  <si>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</si>
  <si>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</si>
  <si>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</si>
  <si>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</si>
  <si>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</si>
  <si>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</si>
  <si>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</si>
  <si>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</si>
  <si>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</si>
  <si>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</si>
  <si>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</si>
  <si>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</si>
  <si>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</si>
  <si>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</si>
  <si>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</si>
  <si>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</si>
  <si>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</si>
  <si>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</si>
  <si>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</si>
  <si>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</si>
  <si>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</si>
  <si>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</si>
  <si>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</si>
  <si>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</si>
  <si>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</si>
  <si>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</si>
  <si>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</si>
  <si>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</si>
  <si>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</si>
  <si>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</si>
  <si>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</si>
  <si>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</si>
  <si>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</si>
  <si>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</si>
  <si>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</si>
  <si>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</si>
  <si>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</si>
  <si>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</si>
  <si>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</si>
  <si>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</si>
  <si>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</si>
  <si>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</si>
  <si>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</si>
  <si>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</si>
  <si>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</si>
  <si>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</si>
  <si>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</si>
  <si>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</si>
  <si>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</si>
  <si>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</si>
  <si>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</si>
  <si>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</si>
  <si>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</si>
  <si>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</si>
  <si>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</si>
  <si>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</si>
  <si>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</si>
  <si>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</si>
  <si>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</si>
  <si>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</si>
  <si>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</si>
  <si>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</si>
  <si>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</si>
  <si>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</si>
  <si>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</si>
  <si>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</si>
  <si>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</si>
  <si>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</si>
  <si>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</si>
  <si>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</si>
  <si>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</si>
  <si>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</si>
  <si>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</si>
  <si>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</si>
  <si>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</si>
  <si>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</si>
  <si>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</si>
  <si>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</si>
  <si>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</si>
  <si>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</si>
  <si>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</si>
  <si>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</si>
  <si>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</si>
  <si>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</si>
  <si>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</si>
  <si>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</si>
  <si>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</si>
  <si>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</si>
  <si>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</si>
  <si>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</si>
  <si>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</si>
  <si>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</si>
  <si>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</si>
  <si>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</si>
  <si>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</si>
  <si>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</si>
  <si>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</si>
  <si>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</si>
  <si>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</si>
  <si>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</si>
  <si>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</si>
  <si>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</si>
  <si>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</si>
  <si>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</si>
  <si>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</si>
  <si>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</si>
  <si>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</si>
  <si>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</si>
  <si>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</si>
  <si>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</si>
  <si>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</si>
  <si>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</si>
  <si>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</si>
  <si>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</si>
  <si>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</si>
  <si>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</si>
  <si>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</si>
  <si>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</si>
  <si>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</si>
  <si>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</si>
  <si>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</si>
  <si>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</si>
  <si>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</si>
  <si>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</si>
  <si>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</si>
  <si>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</si>
  <si>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</si>
  <si>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</si>
  <si>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</si>
  <si>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</si>
  <si>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</si>
  <si>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</si>
  <si>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</si>
  <si>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</si>
  <si>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</si>
  <si>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</si>
  <si>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</si>
  <si>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</si>
  <si>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</si>
  <si>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</si>
  <si>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</si>
  <si>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</si>
  <si>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</si>
  <si>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</si>
  <si>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</si>
  <si>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</si>
  <si>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</si>
  <si>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</si>
  <si>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</si>
  <si>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</si>
  <si>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</si>
  <si>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</si>
  <si>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</si>
  <si>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</si>
  <si>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</si>
  <si>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</si>
  <si>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</si>
  <si>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</si>
  <si>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</si>
  <si>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</si>
  <si>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</si>
  <si>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</si>
  <si>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</si>
  <si>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</si>
  <si>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</si>
  <si>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</si>
  <si>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</si>
  <si>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</si>
  <si>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</si>
  <si>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</si>
  <si>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</si>
  <si>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</si>
  <si>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</si>
  <si>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</si>
  <si>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</si>
  <si>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</si>
  <si>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</si>
  <si>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</si>
  <si>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</si>
  <si>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</si>
  <si>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</si>
  <si>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</si>
  <si>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</si>
  <si>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</si>
  <si>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</si>
  <si>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</si>
  <si>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</si>
  <si>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</si>
  <si>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</si>
  <si>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</si>
  <si>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</si>
  <si>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</si>
  <si>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</si>
  <si>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</si>
  <si>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</si>
  <si>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</si>
  <si>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</si>
  <si>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</si>
  <si>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</si>
  <si>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</si>
  <si>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</si>
  <si>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</si>
  <si>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</si>
  <si>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</si>
  <si>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</si>
  <si>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</si>
  <si>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</si>
  <si>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</si>
  <si>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</si>
  <si>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</si>
  <si>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</si>
  <si>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</si>
  <si>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</si>
  <si>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</si>
  <si>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</si>
  <si>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</si>
  <si>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</si>
  <si>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</si>
  <si>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</si>
  <si>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</si>
  <si>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</si>
  <si>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</si>
  <si>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</si>
  <si>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</si>
  <si>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</si>
  <si>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</si>
  <si>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</si>
  <si>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</si>
  <si>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</si>
  <si>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</si>
  <si>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</si>
  <si>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</si>
  <si>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</si>
  <si>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</si>
  <si>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</si>
  <si>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</si>
  <si>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</si>
  <si>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</si>
  <si>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</si>
  <si>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</si>
  <si>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</si>
  <si>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</si>
  <si>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</si>
  <si>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</si>
  <si>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</si>
  <si>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</si>
  <si>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</si>
  <si>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</si>
  <si>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</si>
  <si>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</si>
  <si>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</si>
  <si>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</si>
  <si>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</si>
  <si>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</si>
  <si>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</si>
  <si>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</si>
  <si>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</si>
  <si>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</si>
  <si>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</si>
  <si>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</si>
  <si>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</si>
  <si>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</si>
  <si>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</si>
  <si>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</si>
  <si>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</si>
  <si>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</si>
  <si>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</si>
  <si>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</si>
  <si>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</si>
  <si>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</si>
  <si>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</si>
  <si>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</si>
  <si>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</si>
  <si>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</si>
  <si>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</si>
  <si>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</si>
  <si>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</si>
  <si>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</si>
  <si>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</si>
  <si>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</si>
  <si>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</si>
  <si>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</si>
  <si>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</si>
  <si>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</si>
  <si>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</si>
  <si>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</si>
  <si>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</si>
  <si>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</si>
  <si>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</si>
  <si>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</si>
  <si>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</si>
  <si>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</si>
  <si>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</si>
  <si>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</si>
  <si>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</si>
  <si>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</si>
  <si>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</si>
  <si>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</si>
  <si>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</si>
  <si>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</si>
  <si>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</si>
  <si>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</si>
  <si>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</si>
  <si>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</si>
  <si>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</si>
  <si>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</si>
  <si>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</si>
  <si>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</si>
  <si>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</si>
  <si>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</si>
  <si>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</si>
  <si>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</si>
  <si>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</si>
  <si>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</si>
  <si>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</si>
  <si>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</si>
  <si>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</si>
  <si>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</si>
  <si>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</si>
  <si>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</si>
  <si>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</si>
  <si>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</si>
  <si>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</si>
  <si>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</si>
  <si>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</si>
  <si>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</si>
  <si>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</si>
  <si>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</si>
  <si>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</si>
  <si>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</si>
  <si>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</si>
  <si>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</si>
  <si>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</si>
  <si>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</si>
  <si>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</si>
  <si>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</si>
  <si>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</si>
  <si>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</si>
  <si>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</si>
  <si>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</si>
  <si>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</si>
  <si>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</si>
  <si>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</si>
  <si>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</si>
  <si>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</si>
  <si>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</si>
  <si>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</si>
  <si>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</si>
  <si>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</si>
  <si>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</si>
  <si>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</si>
  <si>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</si>
  <si>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</si>
  <si>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</si>
  <si>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</si>
  <si>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</si>
  <si>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</si>
  <si>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</si>
  <si>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</si>
  <si>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</si>
  <si>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</si>
  <si>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</si>
  <si>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</si>
  <si>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</si>
  <si>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</si>
  <si>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</si>
  <si>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</si>
  <si>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</si>
  <si>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</si>
  <si>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</si>
  <si>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</si>
  <si>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</si>
  <si>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</si>
  <si>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</si>
  <si>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</si>
  <si>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</si>
  <si>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</si>
  <si>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</si>
  <si>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</si>
  <si>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</si>
  <si>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</si>
  <si>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</si>
  <si>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</si>
  <si>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</si>
  <si>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</si>
  <si>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</si>
  <si>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</si>
  <si>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</si>
  <si>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</si>
  <si>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</si>
  <si>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</si>
  <si>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</si>
  <si>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</si>
  <si>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</si>
  <si>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</si>
  <si>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</si>
  <si>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</si>
  <si>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</si>
  <si>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</si>
  <si>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</si>
  <si>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</si>
  <si>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</si>
  <si>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</si>
  <si>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</si>
  <si>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</si>
  <si>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</si>
  <si>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</si>
  <si>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</si>
  <si>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</si>
  <si>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</si>
  <si>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</si>
  <si>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</si>
  <si>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</si>
  <si>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</si>
  <si>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</si>
  <si>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</si>
  <si>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</si>
  <si>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</si>
  <si>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</si>
  <si>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</si>
  <si>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</si>
  <si>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</si>
  <si>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</si>
  <si>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</si>
  <si>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</si>
  <si>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</si>
  <si>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</si>
  <si>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</si>
  <si>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</si>
  <si>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</si>
  <si>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</si>
  <si>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</si>
  <si>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</si>
  <si>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</si>
  <si>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</si>
  <si>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</si>
  <si>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</si>
  <si>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</si>
  <si>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</si>
  <si>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</si>
  <si>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</si>
  <si>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</si>
  <si>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</si>
  <si>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</si>
  <si>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</si>
  <si>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</si>
  <si>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</si>
  <si>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</si>
  <si>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</si>
  <si>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</si>
  <si>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</si>
  <si>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</si>
  <si>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</si>
  <si>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</si>
  <si>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</si>
  <si>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</si>
  <si>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</si>
  <si>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</si>
  <si>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</si>
  <si>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</si>
  <si>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</si>
  <si>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</si>
  <si>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</si>
  <si>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</si>
  <si>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</si>
  <si>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</si>
  <si>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</si>
  <si>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</si>
  <si>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</si>
  <si>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</si>
  <si>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</si>
  <si>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</si>
  <si>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</si>
  <si>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</si>
  <si>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</si>
  <si>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</si>
  <si>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</si>
  <si>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</si>
  <si>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</si>
  <si>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</si>
  <si>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</si>
  <si>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</si>
  <si>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</si>
  <si>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</si>
  <si>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</si>
  <si>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</si>
  <si>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</si>
  <si>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</si>
  <si>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</si>
  <si>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</si>
  <si>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</si>
  <si>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</si>
  <si>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</si>
  <si>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</si>
  <si>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</si>
  <si>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</si>
  <si>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</si>
  <si>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</si>
  <si>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</si>
  <si>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</si>
  <si>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</si>
  <si>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</si>
  <si>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</si>
  <si>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</si>
  <si>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</si>
  <si>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</si>
  <si>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</si>
  <si>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</si>
  <si>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</si>
  <si>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</si>
  <si>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</si>
  <si>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</si>
  <si>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</si>
  <si>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</si>
  <si>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</si>
  <si>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</si>
  <si>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</si>
  <si>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</si>
  <si>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</si>
  <si>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</si>
  <si>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</si>
  <si>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</si>
  <si>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</si>
  <si>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</si>
  <si>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</si>
  <si>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</si>
  <si>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</si>
  <si>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</si>
  <si>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</si>
  <si>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</si>
  <si>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</si>
  <si>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</si>
  <si>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</si>
  <si>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</si>
  <si>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</si>
  <si>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</si>
  <si>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</si>
  <si>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</si>
  <si>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</si>
  <si>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</si>
  <si>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</si>
  <si>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</si>
  <si>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</si>
  <si>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</si>
  <si>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</si>
  <si>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</si>
  <si>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</si>
  <si>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</si>
  <si>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</si>
  <si>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</si>
  <si>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</si>
  <si>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</si>
  <si>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</si>
  <si>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</si>
  <si>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</si>
  <si>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</si>
  <si>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</si>
  <si>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</si>
  <si>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</si>
  <si>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</si>
  <si>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</si>
  <si>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</si>
  <si>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</si>
  <si>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</si>
  <si>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</si>
  <si>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</si>
  <si>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</si>
  <si>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</si>
  <si>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</si>
  <si>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</si>
  <si>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</si>
  <si>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</si>
  <si>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</si>
  <si>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</si>
  <si>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</si>
  <si>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</si>
  <si>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</si>
  <si>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</si>
  <si>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</si>
  <si>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</si>
  <si>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</si>
  <si>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</si>
  <si>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</si>
  <si>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</si>
  <si>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</si>
  <si>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</si>
  <si>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</si>
  <si>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</si>
  <si>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</si>
  <si>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</si>
  <si>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</si>
  <si>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</si>
  <si>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</si>
  <si>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</si>
  <si>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</si>
  <si>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</si>
  <si>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</si>
  <si>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</si>
  <si>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</si>
  <si>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</si>
  <si>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</si>
  <si>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</si>
  <si>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</si>
  <si>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</si>
  <si>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</si>
  <si>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</si>
  <si>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</si>
  <si>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</si>
  <si>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</si>
  <si>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</si>
  <si>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</si>
  <si>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</si>
  <si>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</si>
  <si>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</si>
  <si>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</si>
  <si>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</si>
  <si>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</si>
  <si>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</si>
  <si>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</si>
  <si>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</si>
  <si>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</si>
  <si>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</si>
  <si>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</si>
  <si>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</si>
  <si>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</si>
  <si>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</si>
  <si>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</si>
  <si>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</si>
  <si>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</si>
  <si>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</si>
  <si>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</si>
  <si>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</si>
  <si>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</si>
  <si>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</si>
  <si>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</si>
  <si>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</si>
  <si>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</si>
  <si>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</si>
  <si>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</si>
  <si>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</si>
  <si>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</si>
  <si>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</si>
  <si>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</si>
  <si>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</si>
  <si>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</si>
  <si>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</si>
  <si>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</si>
  <si>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</si>
  <si>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</si>
  <si>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</si>
  <si>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</si>
  <si>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</si>
  <si>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</si>
  <si>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</si>
  <si>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</si>
  <si>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</si>
  <si>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</si>
  <si>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</si>
  <si>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</si>
  <si>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</si>
  <si>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</si>
  <si>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</si>
  <si>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</si>
  <si>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</si>
  <si>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</si>
  <si>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</si>
  <si>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</si>
  <si>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</si>
  <si>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</si>
  <si>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</si>
  <si>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</si>
  <si>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</si>
  <si>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</si>
  <si>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</si>
  <si>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</si>
  <si>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</si>
  <si>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</si>
  <si>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</si>
  <si>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</si>
  <si>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</si>
  <si>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</si>
  <si>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</si>
  <si>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</si>
  <si>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</si>
  <si>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</si>
  <si>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</si>
  <si>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</si>
  <si>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</si>
  <si>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</si>
  <si>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</si>
  <si>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</si>
  <si>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</si>
  <si>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</si>
  <si>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</si>
  <si>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</si>
  <si>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</si>
  <si>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</si>
  <si>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</si>
  <si>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</si>
  <si>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</si>
  <si>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</si>
  <si>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</si>
  <si>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</si>
  <si>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</si>
  <si>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</si>
  <si>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</si>
  <si>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</si>
  <si>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</si>
  <si>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</si>
  <si>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</si>
  <si>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</si>
  <si>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</si>
  <si>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</si>
  <si>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</si>
  <si>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</si>
  <si>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</si>
  <si>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</si>
  <si>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</si>
  <si>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</si>
  <si>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</si>
  <si>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</si>
  <si>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</si>
  <si>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</si>
  <si>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</si>
  <si>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</si>
  <si>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</si>
  <si>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</si>
  <si>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</si>
  <si>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</si>
  <si>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</si>
  <si>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</si>
  <si>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</si>
  <si>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</si>
  <si>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</si>
  <si>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</si>
  <si>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</si>
  <si>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</si>
  <si>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</si>
  <si>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</si>
  <si>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</si>
  <si>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</si>
  <si>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</si>
  <si>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</si>
  <si>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</si>
  <si>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</si>
  <si>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</si>
  <si>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</si>
  <si>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</si>
  <si>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</si>
  <si>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</si>
  <si>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</si>
  <si>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</si>
  <si>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</si>
  <si>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</si>
  <si>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</si>
  <si>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</si>
  <si>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</si>
  <si>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</si>
  <si>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</si>
  <si>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</si>
  <si>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</si>
  <si>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</si>
  <si>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</si>
  <si>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</si>
  <si>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</si>
  <si>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</si>
  <si>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</si>
  <si>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</si>
  <si>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</si>
  <si>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</si>
  <si>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</si>
  <si>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</si>
  <si>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</si>
  <si>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</si>
  <si>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</si>
  <si>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</si>
  <si>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</si>
  <si>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</si>
  <si>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</si>
  <si>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</si>
  <si>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</si>
  <si>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</si>
  <si>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</si>
  <si>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</si>
  <si>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</si>
  <si>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</si>
  <si>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</si>
  <si>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</si>
  <si>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</si>
  <si>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</si>
  <si>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</si>
  <si>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</si>
  <si>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</si>
  <si>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</si>
  <si>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</si>
  <si>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</si>
  <si>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</si>
  <si>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</si>
  <si>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</si>
  <si>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</si>
  <si>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</si>
  <si>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</si>
  <si>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</si>
  <si>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</si>
  <si>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</si>
  <si>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</si>
  <si>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</si>
  <si>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</si>
  <si>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</si>
  <si>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</si>
  <si>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</si>
  <si>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</si>
  <si>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</si>
  <si>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</si>
  <si>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</si>
  <si>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</si>
  <si>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</si>
  <si>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</si>
  <si>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</si>
  <si>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</si>
  <si>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</si>
  <si>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</si>
  <si>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</si>
  <si>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</si>
  <si>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</si>
  <si>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</si>
  <si>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</si>
  <si>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</si>
  <si>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</si>
  <si>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</si>
  <si>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</si>
  <si>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</si>
  <si>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</si>
  <si>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</si>
  <si>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</si>
  <si>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</si>
  <si>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</si>
  <si>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</si>
  <si>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</si>
  <si>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</si>
  <si>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</si>
  <si>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</si>
  <si>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</si>
  <si>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</si>
  <si>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</si>
  <si>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</si>
  <si>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</si>
  <si>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</si>
  <si>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</si>
  <si>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</si>
  <si>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</si>
  <si>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</si>
  <si>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</si>
  <si>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</si>
  <si>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</si>
  <si>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</si>
  <si>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</si>
  <si>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</si>
  <si>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</si>
  <si>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</si>
  <si>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</si>
  <si>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</si>
  <si>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</si>
  <si>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</si>
  <si>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</si>
  <si>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</si>
  <si>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</si>
  <si>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</si>
  <si>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</si>
  <si>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</si>
  <si>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</si>
  <si>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</si>
  <si>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</si>
  <si>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</si>
  <si>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</si>
  <si>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</si>
  <si>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</si>
  <si>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</si>
  <si>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</si>
  <si>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</si>
  <si>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</si>
  <si>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</si>
  <si>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</si>
  <si>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</si>
  <si>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</si>
  <si>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</si>
  <si>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</si>
  <si>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</si>
  <si>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</si>
  <si>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</si>
  <si>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</si>
  <si>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</si>
  <si>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</si>
  <si>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</si>
  <si>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</si>
  <si>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</si>
  <si>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</si>
  <si>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</si>
  <si>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</si>
  <si>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</si>
  <si>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</si>
  <si>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</si>
  <si>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</si>
  <si>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</si>
  <si>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</si>
  <si>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</si>
  <si>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</si>
  <si>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</si>
  <si>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</si>
  <si>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</si>
  <si>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</si>
  <si>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</si>
  <si>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</si>
  <si>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</si>
  <si>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</si>
  <si>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</si>
  <si>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</si>
  <si>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</si>
  <si>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</si>
  <si>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</si>
  <si>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</si>
  <si>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</si>
  <si>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</si>
  <si>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</si>
  <si>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</si>
  <si>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</si>
  <si>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</si>
  <si>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</si>
  <si>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</si>
  <si>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</si>
  <si>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</si>
  <si>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</si>
  <si>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</si>
  <si>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</si>
  <si>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</si>
  <si>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</si>
  <si>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</si>
  <si>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</si>
  <si>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</si>
  <si>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</si>
  <si>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</si>
  <si>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</si>
  <si>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</si>
  <si>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</si>
  <si>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</si>
  <si>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</si>
  <si>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</si>
  <si>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</si>
  <si>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</si>
  <si>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</si>
  <si>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</si>
  <si>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</si>
  <si>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</si>
  <si>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</si>
  <si>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</si>
  <si>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</si>
  <si>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</si>
  <si>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</si>
  <si>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</si>
  <si>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</si>
  <si>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</si>
  <si>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</si>
  <si>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</si>
  <si>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</si>
  <si>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</si>
  <si>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</si>
  <si>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</si>
  <si>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</si>
  <si>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</si>
  <si>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</si>
  <si>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</si>
  <si>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</si>
  <si>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</si>
  <si>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</si>
  <si>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</si>
  <si>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</si>
  <si>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</si>
  <si>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</si>
  <si>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</si>
  <si>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</si>
  <si>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</si>
  <si>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</si>
  <si>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</si>
  <si>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</si>
  <si>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</si>
  <si>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</si>
  <si>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</si>
  <si>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</si>
  <si>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</si>
  <si>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</si>
  <si>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</si>
  <si>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</si>
  <si>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</si>
  <si>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</si>
  <si>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</si>
  <si>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</si>
  <si>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</si>
  <si>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</si>
  <si>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</si>
  <si>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</si>
  <si>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</si>
  <si>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</si>
  <si>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</si>
  <si>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</si>
  <si>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</si>
  <si>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</si>
  <si>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</si>
  <si>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</si>
  <si>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</si>
  <si>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</si>
  <si>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</si>
  <si>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</si>
  <si>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</si>
  <si>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</si>
  <si>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</si>
  <si>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</si>
  <si>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</si>
  <si>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</si>
  <si>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</si>
  <si>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</si>
  <si>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</si>
  <si>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</si>
  <si>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</si>
  <si>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</si>
  <si>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</si>
  <si>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</si>
  <si>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</si>
  <si>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</si>
  <si>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</si>
  <si>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</si>
  <si>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</si>
  <si>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</si>
  <si>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</si>
  <si>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</si>
  <si>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</si>
  <si>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</si>
  <si>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</si>
  <si>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</si>
  <si>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</si>
  <si>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</si>
  <si>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</si>
  <si>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</si>
  <si>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</si>
  <si>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</si>
  <si>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</si>
  <si>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</si>
  <si>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</si>
  <si>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</si>
  <si>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</si>
  <si>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</si>
  <si>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</si>
  <si>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</si>
  <si>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</si>
  <si>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</si>
  <si>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</si>
  <si>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</si>
  <si>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</si>
  <si>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</si>
  <si>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</si>
  <si>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</si>
  <si>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</si>
  <si>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</si>
  <si>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</si>
  <si>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</si>
  <si>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</si>
  <si>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</si>
  <si>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</si>
  <si>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</si>
  <si>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</si>
  <si>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</si>
  <si>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</si>
  <si>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</si>
  <si>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</si>
  <si>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</si>
  <si>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</si>
  <si>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</si>
  <si>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</si>
  <si>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</si>
  <si>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</si>
  <si>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</si>
  <si>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</si>
  <si>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</si>
  <si>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</si>
  <si>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</si>
  <si>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</si>
  <si>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</si>
  <si>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</si>
  <si>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</si>
  <si>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</si>
  <si>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</si>
  <si>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</si>
  <si>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</si>
  <si>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</si>
  <si>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</si>
  <si>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</si>
  <si>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</si>
  <si>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</si>
  <si>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</si>
  <si>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</si>
  <si>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</si>
  <si>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</si>
  <si>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</si>
  <si>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</si>
  <si>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</si>
  <si>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</si>
  <si>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</si>
  <si>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</si>
  <si>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</si>
  <si>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</si>
  <si>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</si>
  <si>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</si>
  <si>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</si>
  <si>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</si>
  <si>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</si>
  <si>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</si>
  <si>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</si>
  <si>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</si>
  <si>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</si>
  <si>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</si>
  <si>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</si>
  <si>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</si>
  <si>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</si>
  <si>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</si>
  <si>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</si>
  <si>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</si>
  <si>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</si>
  <si>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</si>
  <si>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</si>
  <si>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</si>
  <si>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</si>
  <si>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</si>
  <si>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</si>
  <si>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</si>
  <si>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</si>
  <si>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</si>
  <si>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</si>
  <si>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</si>
  <si>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</si>
  <si>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</si>
  <si>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</si>
  <si>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</si>
  <si>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</si>
  <si>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</si>
  <si>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</si>
  <si>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</si>
  <si>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</si>
  <si>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</si>
  <si>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</si>
  <si>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</si>
  <si>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</si>
  <si>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</si>
  <si>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</si>
  <si>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</si>
  <si>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</si>
  <si>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</si>
  <si>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</si>
  <si>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</si>
  <si>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</si>
  <si>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</si>
  <si>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</si>
  <si>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</si>
  <si>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</si>
  <si>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</si>
  <si>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</si>
  <si>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</si>
  <si>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</si>
  <si>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</si>
  <si>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</si>
  <si>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</si>
  <si>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</si>
  <si>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</si>
  <si>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</si>
  <si>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</si>
  <si>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</si>
  <si>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</si>
  <si>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</si>
  <si>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</si>
  <si>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</si>
  <si>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</si>
  <si>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</si>
  <si>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</si>
  <si>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</si>
  <si>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</si>
  <si>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</si>
  <si>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</si>
  <si>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</si>
  <si>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</si>
  <si>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</si>
  <si>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</si>
  <si>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</si>
  <si>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</si>
  <si>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</si>
  <si>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</si>
  <si>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</si>
  <si>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</si>
  <si>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</si>
  <si>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</si>
  <si>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</si>
  <si>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</si>
  <si>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</si>
  <si>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</si>
  <si>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</si>
  <si>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</si>
  <si>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</si>
  <si>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</si>
  <si>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</si>
  <si>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</si>
  <si>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</si>
  <si>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</si>
  <si>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</si>
  <si>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</si>
  <si>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</si>
  <si>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</si>
  <si>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</si>
  <si>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</si>
  <si>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</si>
  <si>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</si>
  <si>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</si>
  <si>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</si>
  <si>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</si>
  <si>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</si>
  <si>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</si>
  <si>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</si>
  <si>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</si>
  <si>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</si>
  <si>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</si>
  <si>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</si>
  <si>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</si>
  <si>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</si>
  <si>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</si>
  <si>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</si>
  <si>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</si>
  <si>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</si>
  <si>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</si>
  <si>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</si>
  <si>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</si>
  <si>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</si>
  <si>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</si>
  <si>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</si>
  <si>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</si>
  <si>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</si>
  <si>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</si>
  <si>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</si>
  <si>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</si>
  <si>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</si>
  <si>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</si>
  <si>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</si>
  <si>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</si>
  <si>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</si>
  <si>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</si>
  <si>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</si>
  <si>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</si>
  <si>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</si>
  <si>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</si>
  <si>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</si>
  <si>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</si>
  <si>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</si>
  <si>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</si>
  <si>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</si>
  <si>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</si>
  <si>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</si>
  <si>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</si>
  <si>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</si>
  <si>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</si>
  <si>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</si>
  <si>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</si>
  <si>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</si>
  <si>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</si>
  <si>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</si>
  <si>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</si>
  <si>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</si>
  <si>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</si>
  <si>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</si>
  <si>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</si>
  <si>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</si>
  <si>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</si>
  <si>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</si>
  <si>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</si>
  <si>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</si>
  <si>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</si>
  <si>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</si>
  <si>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</si>
  <si>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</si>
  <si>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</si>
  <si>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</si>
  <si>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</si>
  <si>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</si>
  <si>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</si>
  <si>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</si>
  <si>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</si>
  <si>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</si>
  <si>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</si>
  <si>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</si>
  <si>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</si>
  <si>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</si>
  <si>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</si>
  <si>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</si>
  <si>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</si>
  <si>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</si>
  <si>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</si>
  <si>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</si>
  <si>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</si>
  <si>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</si>
  <si>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</si>
  <si>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</si>
  <si>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</si>
  <si>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</si>
  <si>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</si>
  <si>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</si>
  <si>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</si>
  <si>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</si>
  <si>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</si>
  <si>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</si>
  <si>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</si>
  <si>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</si>
  <si>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</si>
  <si>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</si>
  <si>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</si>
  <si>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</si>
  <si>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</si>
  <si>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</si>
  <si>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</si>
  <si>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</si>
  <si>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</si>
  <si>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</si>
  <si>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</si>
  <si>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</si>
  <si>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</si>
  <si>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</si>
  <si>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</si>
  <si>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</si>
  <si>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</si>
  <si>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</si>
  <si>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</si>
  <si>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</si>
  <si>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</si>
  <si>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</si>
  <si>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</si>
  <si>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</si>
  <si>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</si>
  <si>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</si>
  <si>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</si>
  <si>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</si>
  <si>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</si>
  <si>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</si>
  <si>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</si>
  <si>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</si>
  <si>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</si>
  <si>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</si>
  <si>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</si>
  <si>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</si>
  <si>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</si>
  <si>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</si>
  <si>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</si>
  <si>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</si>
  <si>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</si>
  <si>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</si>
  <si>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</si>
  <si>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</si>
  <si>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</si>
  <si>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</si>
  <si>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</si>
  <si>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</si>
  <si>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</si>
  <si>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</si>
  <si>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</si>
  <si>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</si>
  <si>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</si>
  <si>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</si>
  <si>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</si>
  <si>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</si>
  <si>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</si>
  <si>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</si>
  <si>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</si>
  <si>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</si>
  <si>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</si>
  <si>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</si>
  <si>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</si>
  <si>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</si>
  <si>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</si>
  <si>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</si>
  <si>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</si>
  <si>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</si>
  <si>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</si>
  <si>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</si>
  <si>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</si>
  <si>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</si>
  <si>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</si>
  <si>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</si>
  <si>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</si>
  <si>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</si>
  <si>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</si>
  <si>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</si>
  <si>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</si>
  <si>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</si>
  <si>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</si>
  <si>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</si>
  <si>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</si>
  <si>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</si>
  <si>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</si>
  <si>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</si>
  <si>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</si>
  <si>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</si>
  <si>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</si>
  <si>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</si>
  <si>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</si>
  <si>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</si>
  <si>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</si>
  <si>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</si>
  <si>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</si>
  <si>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</si>
  <si>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</si>
  <si>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</si>
  <si>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</si>
  <si>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</si>
  <si>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</si>
  <si>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</si>
  <si>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</si>
  <si>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</si>
  <si>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</si>
  <si>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</si>
  <si>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</si>
  <si>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</si>
  <si>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</si>
  <si>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</si>
  <si>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</si>
  <si>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</si>
  <si>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</si>
  <si>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</si>
  <si>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</si>
  <si>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</si>
  <si>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</si>
  <si>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</si>
  <si>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</si>
  <si>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</si>
  <si>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</si>
  <si>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</si>
  <si>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</si>
  <si>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</si>
  <si>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</si>
  <si>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</si>
  <si>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</si>
  <si>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</si>
  <si>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</si>
  <si>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</si>
  <si>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</si>
  <si>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</si>
  <si>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</si>
  <si>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</si>
  <si>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</si>
  <si>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</si>
  <si>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</si>
  <si>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</si>
  <si>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</si>
  <si>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</si>
  <si>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</si>
  <si>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</si>
  <si>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</si>
  <si>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</si>
  <si>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</si>
  <si>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</si>
  <si>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</si>
  <si>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</si>
  <si>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</si>
  <si>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</si>
  <si>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</si>
  <si>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</si>
  <si>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</si>
  <si>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</si>
  <si>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</si>
  <si>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</si>
  <si>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</si>
  <si>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</si>
  <si>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</si>
  <si>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</si>
  <si>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</si>
  <si>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</si>
  <si>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</si>
  <si>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</si>
  <si>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</si>
  <si>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</si>
  <si>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</si>
  <si>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</si>
  <si>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</si>
  <si>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</si>
  <si>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</si>
  <si>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</si>
  <si>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</si>
  <si>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</si>
  <si>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</si>
  <si>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</si>
  <si>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</si>
  <si>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</si>
  <si>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</si>
  <si>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</si>
  <si>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</si>
  <si>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</si>
  <si>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</si>
  <si>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</si>
  <si>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</si>
  <si>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</si>
  <si>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</si>
  <si>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</si>
  <si>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</si>
  <si>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</si>
  <si>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</si>
  <si>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</si>
  <si>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</si>
  <si>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</si>
  <si>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</si>
  <si>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</si>
  <si>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</si>
  <si>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</si>
  <si>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</si>
  <si>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</si>
  <si>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</si>
  <si>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</si>
  <si>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</si>
  <si>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</si>
  <si>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</si>
  <si>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</si>
  <si>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</si>
  <si>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</si>
  <si>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</si>
  <si>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</si>
  <si>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</si>
  <si>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</si>
  <si>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</si>
  <si>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</si>
  <si>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</si>
  <si>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</si>
  <si>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</si>
  <si>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</si>
  <si>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</si>
  <si>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</si>
  <si>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</si>
  <si>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</si>
  <si>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</si>
  <si>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</si>
  <si>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</si>
  <si>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</si>
  <si>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</si>
  <si>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</si>
  <si>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</si>
  <si>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</si>
  <si>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</si>
  <si>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</si>
  <si>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</si>
  <si>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</si>
  <si>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</si>
  <si>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</si>
  <si>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</si>
  <si>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</si>
  <si>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</si>
  <si>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</si>
  <si>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</si>
  <si>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</si>
  <si>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</si>
  <si>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</si>
  <si>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</si>
  <si>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</si>
  <si>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</si>
  <si>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</si>
  <si>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</si>
  <si>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</si>
  <si>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</si>
  <si>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</si>
  <si>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</si>
  <si>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</si>
  <si>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</si>
  <si>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</si>
  <si>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</si>
  <si>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</si>
  <si>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</si>
  <si>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</si>
  <si>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</si>
  <si>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</si>
  <si>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</si>
  <si>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</si>
  <si>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</si>
  <si>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</si>
  <si>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</si>
  <si>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</si>
  <si>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</si>
  <si>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</si>
  <si>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</si>
  <si>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</si>
  <si>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</si>
  <si>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</si>
  <si>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</si>
  <si>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</si>
  <si>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</si>
  <si>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</si>
  <si>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</si>
  <si>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</si>
  <si>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</si>
  <si>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</si>
  <si>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</si>
  <si>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</si>
  <si>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</si>
  <si>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</si>
  <si>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</si>
  <si>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</si>
  <si>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</si>
  <si>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</si>
  <si>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</si>
  <si>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</si>
  <si>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</si>
  <si>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</si>
  <si>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</si>
  <si>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</si>
  <si>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</si>
  <si>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</si>
  <si>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</si>
  <si>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</si>
  <si>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</si>
  <si>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</si>
  <si>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</si>
  <si>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</si>
  <si>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</si>
  <si>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</si>
  <si>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</si>
  <si>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</si>
  <si>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</si>
  <si>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</si>
  <si>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</si>
  <si>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</si>
  <si>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</si>
  <si>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</si>
  <si>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</si>
  <si>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</si>
  <si>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</si>
  <si>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</si>
  <si>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</si>
  <si>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</si>
  <si>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</si>
  <si>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</si>
  <si>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</si>
  <si>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</si>
  <si>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</si>
  <si>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</si>
  <si>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</si>
  <si>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</si>
  <si>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</si>
  <si>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</si>
  <si>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</si>
  <si>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</si>
  <si>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</si>
  <si>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</si>
  <si>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</si>
  <si>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</si>
  <si>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</si>
  <si>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</si>
  <si>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</si>
  <si>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</si>
  <si>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</si>
  <si>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</si>
  <si>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</si>
  <si>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</si>
  <si>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</si>
  <si>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</si>
  <si>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</si>
  <si>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</si>
  <si>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</si>
  <si>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</si>
  <si>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</si>
  <si>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</si>
  <si>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</si>
  <si>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</si>
  <si>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</si>
  <si>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</si>
  <si>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</si>
  <si>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</si>
  <si>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</si>
  <si>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</si>
  <si>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</si>
  <si>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</si>
  <si>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</si>
  <si>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</si>
  <si>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</si>
  <si>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</si>
  <si>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</si>
  <si>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</si>
  <si>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</si>
  <si>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</si>
  <si>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</si>
  <si>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</si>
  <si>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</si>
  <si>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</si>
  <si>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</si>
  <si>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</si>
  <si>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</si>
  <si>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</si>
  <si>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</si>
  <si>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</si>
  <si>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</si>
  <si>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</si>
  <si>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</si>
  <si>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</si>
  <si>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</si>
  <si>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</si>
  <si>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</si>
  <si>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</si>
  <si>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</si>
  <si>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</si>
  <si>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</si>
  <si>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</si>
  <si>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</si>
  <si>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</si>
  <si>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</si>
  <si>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</si>
  <si>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</si>
  <si>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</si>
  <si>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</si>
  <si>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</si>
  <si>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</si>
  <si>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</si>
  <si>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</si>
  <si>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</si>
  <si>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</si>
  <si>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</si>
  <si>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</si>
  <si>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</si>
  <si>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</si>
  <si>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</si>
  <si>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</si>
  <si>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</si>
  <si>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</si>
  <si>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</si>
  <si>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</si>
  <si>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</si>
  <si>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</si>
  <si>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</si>
  <si>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</si>
  <si>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</si>
  <si>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</si>
  <si>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</si>
  <si>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</si>
  <si>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</si>
  <si>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</si>
  <si>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</si>
  <si>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</si>
  <si>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</si>
  <si>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</si>
  <si>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</si>
  <si>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</si>
  <si>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</si>
  <si>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</si>
  <si>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</si>
  <si>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</si>
  <si>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</si>
  <si>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</si>
  <si>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</si>
  <si>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</si>
  <si>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</si>
  <si>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</si>
  <si>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</si>
  <si>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</si>
  <si>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</si>
  <si>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</si>
  <si>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</si>
  <si>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</si>
  <si>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</si>
  <si>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</si>
  <si>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</si>
  <si>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</si>
  <si>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</si>
  <si>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</si>
  <si>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</si>
  <si>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</si>
  <si>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</si>
  <si>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</si>
  <si>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</si>
  <si>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</si>
  <si>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</si>
  <si>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</si>
  <si>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</si>
  <si>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</si>
  <si>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</si>
  <si>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</si>
  <si>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</si>
  <si>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</si>
  <si>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</si>
  <si>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</si>
  <si>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</si>
  <si>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</si>
  <si>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</si>
  <si>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</si>
  <si>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</si>
  <si>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</si>
  <si>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</si>
  <si>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</si>
  <si>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</si>
  <si>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</si>
  <si>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</si>
  <si>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</si>
  <si>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</si>
  <si>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</si>
  <si>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</si>
  <si>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</si>
  <si>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</si>
  <si>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</si>
  <si>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</si>
  <si>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</si>
  <si>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</si>
  <si>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</si>
  <si>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</si>
  <si>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</si>
  <si>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</si>
  <si>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</si>
  <si>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</si>
  <si>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</si>
  <si>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</si>
  <si>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</si>
  <si>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</si>
  <si>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</si>
  <si>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</si>
  <si>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</si>
  <si>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</si>
  <si>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</si>
  <si>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</si>
  <si>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</si>
  <si>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</si>
  <si>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</si>
  <si>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</si>
  <si>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</si>
  <si>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</si>
  <si>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</si>
  <si>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</si>
  <si>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</si>
  <si>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</si>
  <si>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</si>
  <si>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</si>
  <si>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</si>
  <si>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</si>
  <si>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</si>
  <si>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</si>
  <si>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</si>
  <si>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</si>
  <si>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</si>
  <si>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</si>
  <si>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</si>
  <si>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</si>
  <si>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</si>
  <si>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</si>
  <si>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</si>
  <si>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</si>
  <si>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</si>
  <si>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</si>
  <si>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</si>
  <si>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</si>
  <si>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</si>
  <si>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</si>
  <si>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</si>
  <si>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</si>
  <si>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</si>
  <si>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</si>
  <si>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</si>
  <si>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</si>
  <si>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</si>
  <si>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</si>
  <si>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</si>
  <si>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</si>
  <si>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</si>
  <si>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</si>
  <si>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</si>
  <si>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</si>
  <si>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</si>
  <si>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</si>
  <si>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</si>
  <si>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</si>
  <si>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</si>
  <si>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</si>
  <si>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</si>
  <si>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</si>
  <si>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</si>
  <si>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</si>
  <si>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</si>
  <si>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</si>
  <si>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</si>
  <si>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</si>
  <si>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</si>
  <si>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</si>
  <si>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</si>
  <si>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</si>
  <si>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</si>
  <si>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</si>
  <si>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</si>
  <si>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</si>
  <si>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</si>
  <si>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</si>
  <si>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</si>
  <si>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</si>
  <si>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</si>
  <si>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</si>
  <si>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</si>
  <si>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</si>
  <si>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</si>
  <si>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</si>
  <si>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</si>
  <si>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</si>
  <si>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</si>
  <si>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</si>
  <si>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</si>
  <si>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</si>
  <si>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</si>
  <si>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</si>
  <si>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</si>
  <si>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</si>
  <si>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</si>
  <si>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</si>
  <si>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</si>
  <si>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</si>
  <si>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</si>
  <si>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</si>
  <si>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</si>
  <si>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</si>
  <si>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</si>
  <si>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</si>
  <si>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</si>
  <si>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</si>
  <si>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</si>
  <si>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</si>
  <si>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</si>
  <si>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</si>
  <si>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</si>
  <si>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</si>
  <si>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</si>
  <si>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</si>
  <si>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</si>
  <si>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</si>
  <si>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</si>
  <si>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</si>
  <si>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</si>
  <si>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</si>
  <si>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</si>
  <si>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</si>
  <si>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</si>
  <si>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</si>
  <si>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</si>
  <si>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</si>
  <si>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</si>
  <si>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</si>
  <si>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</si>
  <si>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</si>
  <si>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</si>
  <si>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</si>
  <si>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</si>
  <si>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</si>
  <si>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</si>
  <si>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</si>
  <si>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</si>
  <si>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</si>
  <si>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</si>
  <si>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</si>
  <si>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</si>
  <si>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</si>
  <si>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</si>
  <si>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</si>
  <si>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</si>
  <si>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</si>
  <si>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</si>
  <si>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</si>
  <si>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</si>
  <si>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</si>
  <si>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</si>
  <si>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</si>
  <si>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</si>
  <si>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</si>
  <si>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</si>
  <si>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</si>
  <si>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</si>
  <si>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</si>
  <si>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</si>
  <si>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</si>
  <si>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</si>
  <si>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</si>
  <si>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</si>
  <si>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</si>
  <si>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</si>
  <si>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</si>
  <si>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</si>
  <si>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</si>
  <si>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</si>
  <si>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</si>
  <si>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</si>
  <si>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</si>
  <si>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</si>
  <si>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</si>
  <si>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</si>
  <si>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</si>
  <si>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</si>
  <si>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</si>
  <si>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</si>
  <si>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</si>
  <si>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</si>
  <si>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</si>
  <si>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</si>
  <si>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</si>
  <si>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</si>
  <si>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</si>
  <si>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</si>
  <si>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</si>
  <si>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</si>
  <si>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</si>
  <si>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</si>
  <si>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</si>
  <si>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</si>
  <si>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</si>
  <si>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</si>
  <si>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</si>
  <si>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</si>
  <si>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</si>
  <si>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</si>
  <si>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</si>
  <si>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</si>
  <si>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</si>
  <si>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</si>
  <si>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</si>
  <si>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</si>
  <si>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</si>
  <si>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</si>
  <si>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</si>
  <si>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</si>
  <si>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</si>
  <si>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</si>
  <si>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</si>
  <si>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</si>
  <si>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</si>
  <si>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</si>
  <si>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</si>
  <si>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</si>
  <si>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</si>
  <si>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</si>
  <si>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</si>
  <si>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</si>
  <si>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</si>
  <si>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</si>
  <si>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</si>
  <si>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</si>
  <si>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</si>
  <si>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</si>
  <si>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</si>
  <si>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</si>
  <si>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</si>
  <si>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</si>
  <si>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</si>
  <si>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</si>
  <si>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</si>
  <si>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</si>
  <si>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</si>
  <si>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</si>
  <si>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</si>
  <si>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</si>
  <si>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</si>
  <si>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</si>
  <si>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</si>
  <si>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</si>
  <si>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</si>
  <si>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</si>
  <si>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</si>
  <si>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</si>
  <si>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</si>
  <si>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</si>
  <si>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</si>
  <si>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</si>
  <si>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</si>
  <si>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</si>
  <si>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</si>
  <si>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</si>
  <si>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</si>
  <si>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</si>
  <si>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</si>
  <si>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</si>
  <si>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</si>
  <si>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</si>
  <si>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</si>
  <si>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</si>
  <si>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</si>
  <si>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</si>
  <si>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</si>
  <si>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</si>
  <si>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</si>
  <si>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</si>
  <si>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</si>
  <si>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</si>
  <si>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</si>
  <si>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</si>
  <si>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</si>
  <si>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</si>
  <si>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</si>
  <si>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</si>
  <si>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</si>
  <si>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</si>
  <si>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</si>
  <si>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</si>
  <si>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</si>
  <si>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</si>
  <si>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</si>
  <si>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</si>
  <si>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</si>
  <si>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</si>
  <si>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</si>
  <si>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</si>
  <si>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</si>
  <si>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</si>
  <si>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</si>
  <si>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</si>
  <si>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</si>
  <si>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</si>
  <si>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</si>
  <si>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</si>
  <si>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</si>
  <si>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</si>
  <si>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</si>
  <si>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</si>
  <si>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</si>
  <si>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</si>
  <si>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</si>
  <si>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</si>
  <si>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</si>
  <si>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</si>
  <si>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</si>
  <si>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</si>
  <si>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</si>
  <si>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</si>
  <si>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</si>
  <si>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</si>
  <si>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</si>
  <si>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</si>
  <si>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</si>
  <si>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</si>
  <si>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</si>
  <si>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</si>
  <si>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</si>
  <si>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</si>
  <si>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</si>
  <si>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</si>
  <si>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</si>
  <si>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</si>
  <si>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</si>
  <si>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</si>
  <si>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</si>
  <si>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</si>
  <si>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</si>
  <si>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</si>
  <si>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</si>
  <si>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</si>
  <si>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</si>
  <si>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</si>
  <si>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</si>
  <si>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</si>
  <si>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</si>
  <si>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</si>
  <si>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</si>
  <si>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</si>
  <si>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</si>
  <si>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</si>
  <si>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</si>
  <si>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</si>
  <si>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</si>
  <si>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</si>
  <si>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</si>
  <si>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</si>
  <si>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</si>
  <si>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</si>
  <si>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</si>
  <si>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</si>
  <si>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</si>
  <si>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</si>
  <si>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</si>
  <si>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</si>
  <si>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</si>
  <si>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</si>
  <si>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</si>
  <si>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</si>
  <si>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</si>
  <si>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</si>
  <si>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</si>
  <si>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</si>
  <si>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</si>
  <si>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</si>
  <si>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</si>
  <si>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</si>
  <si>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</si>
  <si>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</si>
  <si>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</si>
  <si>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</si>
  <si>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</si>
  <si>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</si>
  <si>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</si>
  <si>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</si>
  <si>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</si>
  <si>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</si>
  <si>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</si>
  <si>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</si>
  <si>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</si>
  <si>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</si>
  <si>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</si>
  <si>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</si>
  <si>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</si>
  <si>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</si>
  <si>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</si>
  <si>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</si>
  <si>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</si>
  <si>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</si>
  <si>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</si>
  <si>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</si>
  <si>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</si>
  <si>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</si>
  <si>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</si>
  <si>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</si>
  <si>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</si>
  <si>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</si>
  <si>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</si>
  <si>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</si>
  <si>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</si>
  <si>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</si>
  <si>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</si>
  <si>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</si>
  <si>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</si>
  <si>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</si>
  <si>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</si>
  <si>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</si>
  <si>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</si>
  <si>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</si>
  <si>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</si>
  <si>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</si>
  <si>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</si>
  <si>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</si>
  <si>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</si>
  <si>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</si>
  <si>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</si>
  <si>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</si>
  <si>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</si>
  <si>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</si>
  <si>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</si>
  <si>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</si>
  <si>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</si>
  <si>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</si>
  <si>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</si>
  <si>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</si>
  <si>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</si>
  <si>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</si>
  <si>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</si>
  <si>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</si>
  <si>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</si>
  <si>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</si>
  <si>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</si>
  <si>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</si>
  <si>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</si>
  <si>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</si>
  <si>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</si>
  <si>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</si>
  <si>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</si>
  <si>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</si>
  <si>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</si>
  <si>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</si>
  <si>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</si>
  <si>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</si>
  <si>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</si>
  <si>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</si>
  <si>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</si>
  <si>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</si>
  <si>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</si>
  <si>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</si>
  <si>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</si>
  <si>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</si>
  <si>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</si>
  <si>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</si>
  <si>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</si>
  <si>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</si>
  <si>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</si>
  <si>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</si>
  <si>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</si>
  <si>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</si>
  <si>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</si>
  <si>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</si>
  <si>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</si>
  <si>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</si>
  <si>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</si>
  <si>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</si>
  <si>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</si>
  <si>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</si>
  <si>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</si>
  <si>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</si>
  <si>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</si>
  <si>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</si>
  <si>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</si>
  <si>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</si>
  <si>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</si>
  <si>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</si>
  <si>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</si>
  <si>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</si>
  <si>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</si>
  <si>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</si>
  <si>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</si>
  <si>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</si>
  <si>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</si>
  <si>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</si>
  <si>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</si>
  <si>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</si>
  <si>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</si>
  <si>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</si>
  <si>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</si>
  <si>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</si>
  <si>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</si>
  <si>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</si>
  <si>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</si>
  <si>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</si>
  <si>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</si>
  <si>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</si>
  <si>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</si>
  <si>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</si>
  <si>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</si>
  <si>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</si>
  <si>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</si>
  <si>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</si>
  <si>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</si>
  <si>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</si>
  <si>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</si>
  <si>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</si>
  <si>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</si>
  <si>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</si>
  <si>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</si>
  <si>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</si>
  <si>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</si>
  <si>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</si>
  <si>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</si>
  <si>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</si>
  <si>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</si>
  <si>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</si>
  <si>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</si>
  <si>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</si>
  <si>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</si>
  <si>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</si>
  <si>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</si>
  <si>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</si>
  <si>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</si>
  <si>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</si>
  <si>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</si>
  <si>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</si>
  <si>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</si>
  <si>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</si>
  <si>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</si>
  <si>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</si>
  <si>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</si>
  <si>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</si>
  <si>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</si>
  <si>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</si>
  <si>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</si>
  <si>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</si>
  <si>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</si>
  <si>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</si>
  <si>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</si>
  <si>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</si>
  <si>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</si>
  <si>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</si>
  <si>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</si>
  <si>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</si>
  <si>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</si>
  <si>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</si>
  <si>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</si>
  <si>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</si>
  <si>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</si>
  <si>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</si>
  <si>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</si>
  <si>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</si>
  <si>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</si>
  <si>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</si>
  <si>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</si>
  <si>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</si>
  <si>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</si>
  <si>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</si>
  <si>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</si>
  <si>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</si>
  <si>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</si>
  <si>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</si>
  <si>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</si>
  <si>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</si>
  <si>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</si>
  <si>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</si>
  <si>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</si>
  <si>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</si>
  <si>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</si>
  <si>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</si>
  <si>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</si>
  <si>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</si>
  <si>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</si>
  <si>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</si>
  <si>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</si>
  <si>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</si>
  <si>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</si>
  <si>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</si>
  <si>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</si>
  <si>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</si>
  <si>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</si>
  <si>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</si>
  <si>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</si>
  <si>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</si>
  <si>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</si>
  <si>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</si>
  <si>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</si>
  <si>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</si>
  <si>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</si>
  <si>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</si>
  <si>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</si>
  <si>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</si>
  <si>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</si>
  <si>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</si>
  <si>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</si>
  <si>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</si>
  <si>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</si>
  <si>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</si>
  <si>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</si>
  <si>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</si>
  <si>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</si>
  <si>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</si>
  <si>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</si>
  <si>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</si>
  <si>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</si>
  <si>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</si>
  <si>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</si>
  <si>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</si>
  <si>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</si>
  <si>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</si>
  <si>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</si>
  <si>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</si>
  <si>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</si>
  <si>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</si>
  <si>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</si>
  <si>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</si>
  <si>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</si>
  <si>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</si>
  <si>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</si>
  <si>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</si>
  <si>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</si>
  <si>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</si>
  <si>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</si>
  <si>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</si>
  <si>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</si>
  <si>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</si>
  <si>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</si>
  <si>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</si>
  <si>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</si>
  <si>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</si>
  <si>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</si>
  <si>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</si>
  <si>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</si>
  <si>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</si>
  <si>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</si>
  <si>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</si>
  <si>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</si>
  <si>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</si>
  <si>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</si>
  <si>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</si>
  <si>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</si>
  <si>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</si>
  <si>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</si>
  <si>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</si>
  <si>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</si>
  <si>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</si>
  <si>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</si>
  <si>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</si>
  <si>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</si>
  <si>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</si>
  <si>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</si>
  <si>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</si>
  <si>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</si>
  <si>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</si>
  <si>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</si>
  <si>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</si>
  <si>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</si>
  <si>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</si>
  <si>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</si>
  <si>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</si>
  <si>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</si>
  <si>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</si>
  <si>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</si>
  <si>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</si>
  <si>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</si>
  <si>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</si>
  <si>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</si>
  <si>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</si>
  <si>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</si>
  <si>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</si>
  <si>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</si>
  <si>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</si>
  <si>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</si>
  <si>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</si>
  <si>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</si>
  <si>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</si>
  <si>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</si>
  <si>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</si>
  <si>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</si>
  <si>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</si>
  <si>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</si>
  <si>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</si>
  <si>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</si>
  <si>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</si>
  <si>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</si>
  <si>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</si>
  <si>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</si>
  <si>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</si>
  <si>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</si>
  <si>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</si>
  <si>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</si>
  <si>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</si>
  <si>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</si>
  <si>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</si>
  <si>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</si>
  <si>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</si>
  <si>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</si>
  <si>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</si>
  <si>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</si>
  <si>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</si>
  <si>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</si>
  <si>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</si>
  <si>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</si>
  <si>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</si>
  <si>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</si>
  <si>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</si>
  <si>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</si>
  <si>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</si>
  <si>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</si>
  <si>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</si>
  <si>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</si>
  <si>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</si>
  <si>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</si>
  <si>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</si>
  <si>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</si>
  <si>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</si>
  <si>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</si>
  <si>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</si>
  <si>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</si>
  <si>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</si>
  <si>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</si>
  <si>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</si>
  <si>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</si>
  <si>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</si>
  <si>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</si>
  <si>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</si>
  <si>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</si>
  <si>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</si>
  <si>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</si>
  <si>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</si>
  <si>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</si>
  <si>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</si>
  <si>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</si>
  <si>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</si>
  <si>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</si>
  <si>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</si>
  <si>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</si>
  <si>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</si>
  <si>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</si>
  <si>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</si>
  <si>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</si>
  <si>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</si>
  <si>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</si>
  <si>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</si>
  <si>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</si>
  <si>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</si>
  <si>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</si>
  <si>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</si>
  <si>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</si>
  <si>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</si>
  <si>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</si>
  <si>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</si>
  <si>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</si>
  <si>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</si>
  <si>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</si>
  <si>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</si>
  <si>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</si>
  <si>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</si>
  <si>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</si>
  <si>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</si>
  <si>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</si>
  <si>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</si>
  <si>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</si>
  <si>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</si>
  <si>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</si>
  <si>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</si>
  <si>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</si>
  <si>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</si>
  <si>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</si>
  <si>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</si>
  <si>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</si>
  <si>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</si>
  <si>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</si>
  <si>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</si>
  <si>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</si>
  <si>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</si>
  <si>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</si>
  <si>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</si>
  <si>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</si>
  <si>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</si>
  <si>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</si>
  <si>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</si>
  <si>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</si>
  <si>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</si>
  <si>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</si>
  <si>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</si>
  <si>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</si>
  <si>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</si>
  <si>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</si>
  <si>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</si>
  <si>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</si>
  <si>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</si>
  <si>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</si>
  <si>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</si>
  <si>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</si>
  <si>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</si>
  <si>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</si>
  <si>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</si>
  <si>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</si>
  <si>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</si>
  <si>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</si>
  <si>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</si>
  <si>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</si>
  <si>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</si>
  <si>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</si>
  <si>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</si>
  <si>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</si>
  <si>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</si>
  <si>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</si>
  <si>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</si>
  <si>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</si>
  <si>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</si>
  <si>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</si>
  <si>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</si>
  <si>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</si>
  <si>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</si>
  <si>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</si>
  <si>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</si>
  <si>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</si>
  <si>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</si>
  <si>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</si>
  <si>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</si>
  <si>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</si>
  <si>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</si>
  <si>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</si>
  <si>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</si>
  <si>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</si>
  <si>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</si>
  <si>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</si>
  <si>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</si>
  <si>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</si>
  <si>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</si>
  <si>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</si>
  <si>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</si>
  <si>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</si>
  <si>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</si>
  <si>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</si>
  <si>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</si>
  <si>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</si>
  <si>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</si>
  <si>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</si>
  <si>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</si>
  <si>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</si>
  <si>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</si>
  <si>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</si>
  <si>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</si>
  <si>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</si>
  <si>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</si>
  <si>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</si>
  <si>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</si>
  <si>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</si>
  <si>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</si>
  <si>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</si>
  <si>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</si>
  <si>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</si>
  <si>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</si>
  <si>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</si>
  <si>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</si>
  <si>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</si>
  <si>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</si>
  <si>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</si>
  <si>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</si>
  <si>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</si>
  <si>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</si>
  <si>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</si>
  <si>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</si>
  <si>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</si>
  <si>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</si>
  <si>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</si>
  <si>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</si>
  <si>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</si>
  <si>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</si>
  <si>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</si>
  <si>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</si>
  <si>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</si>
  <si>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</si>
  <si>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</si>
  <si>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</si>
  <si>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</si>
  <si>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</si>
  <si>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</si>
  <si>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</si>
  <si>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</si>
  <si>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</si>
  <si>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</si>
  <si>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</si>
  <si>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</si>
  <si>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</si>
  <si>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</si>
  <si>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</si>
  <si>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</si>
  <si>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</si>
  <si>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</si>
  <si>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</si>
  <si>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</si>
  <si>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</si>
  <si>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</si>
  <si>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</si>
  <si>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</si>
  <si>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</si>
  <si>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</si>
  <si>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</si>
  <si>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</si>
  <si>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</si>
  <si>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</si>
  <si>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</si>
  <si>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</si>
  <si>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</si>
  <si>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</si>
  <si>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</si>
  <si>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</si>
  <si>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</si>
  <si>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</si>
  <si>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</si>
  <si>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</si>
  <si>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</si>
  <si>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</si>
  <si>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</si>
  <si>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</si>
  <si>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</si>
  <si>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</si>
  <si>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</si>
  <si>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</si>
  <si>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</si>
  <si>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</si>
  <si>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</si>
  <si>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</si>
  <si>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</si>
  <si>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</si>
  <si>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</si>
  <si>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</si>
  <si>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</si>
  <si>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</si>
  <si>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</si>
  <si>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</si>
  <si>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</si>
  <si>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</si>
  <si>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</si>
  <si>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</si>
  <si>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</si>
  <si>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</si>
  <si>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</si>
  <si>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</si>
  <si>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</si>
  <si>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</si>
  <si>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</si>
  <si>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</si>
  <si>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</si>
  <si>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</si>
  <si>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</si>
  <si>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</si>
  <si>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</si>
  <si>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</si>
  <si>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</si>
  <si>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</si>
  <si>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</si>
  <si>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</si>
  <si>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</si>
  <si>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</si>
  <si>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</si>
  <si>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</si>
  <si>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</si>
  <si>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</si>
  <si>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</si>
  <si>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</si>
  <si>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</si>
  <si>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</si>
  <si>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</si>
  <si>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</si>
  <si>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</si>
  <si>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</si>
  <si>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</si>
  <si>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</si>
  <si>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</si>
  <si>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</si>
  <si>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</si>
  <si>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</si>
  <si>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</si>
  <si>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</si>
  <si>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</si>
  <si>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</si>
  <si>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</si>
  <si>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</si>
  <si>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</si>
  <si>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</si>
  <si>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</si>
  <si>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</si>
  <si>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</si>
  <si>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</si>
  <si>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</si>
  <si>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</si>
  <si>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</si>
  <si>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</si>
  <si>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</si>
  <si>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</si>
  <si>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</si>
  <si>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</si>
  <si>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</si>
  <si>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</si>
  <si>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</si>
  <si>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</si>
  <si>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</si>
  <si>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</si>
  <si>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</si>
  <si>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</si>
  <si>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</si>
  <si>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</si>
  <si>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</si>
  <si>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</si>
  <si>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</si>
  <si>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</si>
  <si>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</si>
  <si>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</si>
  <si>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</si>
  <si>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</si>
  <si>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</si>
  <si>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</si>
  <si>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</si>
  <si>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</si>
  <si>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</si>
  <si>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</si>
  <si>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</si>
  <si>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</si>
  <si>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</si>
  <si>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</si>
  <si>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</si>
  <si>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</si>
  <si>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</si>
  <si>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</si>
  <si>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</si>
  <si>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</si>
  <si>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</si>
  <si>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</si>
  <si>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</si>
  <si>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</si>
  <si>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</si>
  <si>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</si>
  <si>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</si>
  <si>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</si>
  <si>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</si>
  <si>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</si>
  <si>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</si>
  <si>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</si>
  <si>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</si>
  <si>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</si>
  <si>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</si>
  <si>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</si>
  <si>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</si>
  <si>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</si>
  <si>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</si>
  <si>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</si>
  <si>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</si>
  <si>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</si>
  <si>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</si>
  <si>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</si>
  <si>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</si>
  <si>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</si>
  <si>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</si>
  <si>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</si>
  <si>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</si>
  <si>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</si>
  <si>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</si>
  <si>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</si>
  <si>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</si>
  <si>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</si>
  <si>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</si>
  <si>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</si>
  <si>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</si>
  <si>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</si>
  <si>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</si>
  <si>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</si>
  <si>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</si>
  <si>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</si>
  <si>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</si>
  <si>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</si>
  <si>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</si>
  <si>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</si>
  <si>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</si>
  <si>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</si>
  <si>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</si>
  <si>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</si>
  <si>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</si>
  <si>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</si>
  <si>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</si>
  <si>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</si>
  <si>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</si>
  <si>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</si>
  <si>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</si>
  <si>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</si>
  <si>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</si>
  <si>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</si>
  <si>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</si>
  <si>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</si>
  <si>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</si>
  <si>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</si>
  <si>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</si>
  <si>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</si>
  <si>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</si>
  <si>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</si>
  <si>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</si>
  <si>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</si>
  <si>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</si>
  <si>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</si>
  <si>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</si>
  <si>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</si>
  <si>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</si>
  <si>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</si>
  <si>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</si>
  <si>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</si>
  <si>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</si>
  <si>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</si>
  <si>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</si>
  <si>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</si>
  <si>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</si>
  <si>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</si>
  <si>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</si>
  <si>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</si>
  <si>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</si>
  <si>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</si>
  <si>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</si>
  <si>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</si>
  <si>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</si>
  <si>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</si>
  <si>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</si>
  <si>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</si>
  <si>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</si>
  <si>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</si>
  <si>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</si>
  <si>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</si>
  <si>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</si>
  <si>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</si>
  <si>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</si>
  <si>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</si>
  <si>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</si>
  <si>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</si>
  <si>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</si>
  <si>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</si>
  <si>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</si>
  <si>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</si>
  <si>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</si>
  <si>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</si>
  <si>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</si>
  <si>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</si>
  <si>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</si>
  <si>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</si>
  <si>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</si>
  <si>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</si>
  <si>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</si>
  <si>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</si>
  <si>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</si>
  <si>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</si>
  <si>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</si>
  <si>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</si>
  <si>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</si>
  <si>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</si>
  <si>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</si>
  <si>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</si>
  <si>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</si>
  <si>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</si>
  <si>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</si>
  <si>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</si>
  <si>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</si>
  <si>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</si>
  <si>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</si>
  <si>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</si>
  <si>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</si>
  <si>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</si>
  <si>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</si>
  <si>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</si>
  <si>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</si>
  <si>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</si>
  <si>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</si>
  <si>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</si>
  <si>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</si>
  <si>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</si>
  <si>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</si>
  <si>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</si>
  <si>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</si>
  <si>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</si>
  <si>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</si>
  <si>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</si>
  <si>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</si>
  <si>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</si>
  <si>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</si>
  <si>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</si>
  <si>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</si>
  <si>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</si>
  <si>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</si>
  <si>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</si>
  <si>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</si>
  <si>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</si>
  <si>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</si>
  <si>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</si>
  <si>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</si>
  <si>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</si>
  <si>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</si>
  <si>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</si>
  <si>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</si>
  <si>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</si>
  <si>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</si>
  <si>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</si>
  <si>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</si>
  <si>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</si>
  <si>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</si>
  <si>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</si>
  <si>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</si>
  <si>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</si>
  <si>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</si>
  <si>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</si>
  <si>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</si>
  <si>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</si>
  <si>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</si>
  <si>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</si>
  <si>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</si>
  <si>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</si>
  <si>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</si>
  <si>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</si>
  <si>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</si>
  <si>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</si>
  <si>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</si>
  <si>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</si>
  <si>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</si>
  <si>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</si>
  <si>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</si>
  <si>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</si>
  <si>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</si>
  <si>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</si>
  <si>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</si>
  <si>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</si>
  <si>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</si>
  <si>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</si>
  <si>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</si>
  <si>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</si>
  <si>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</si>
  <si>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</si>
  <si>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</si>
  <si>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</si>
  <si>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</si>
  <si>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</si>
  <si>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</si>
  <si>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</si>
  <si>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</si>
  <si>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</si>
  <si>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</si>
  <si>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</si>
  <si>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</si>
  <si>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</si>
  <si>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</si>
  <si>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</si>
  <si>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</si>
  <si>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</si>
  <si>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</si>
  <si>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</si>
  <si>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</si>
  <si>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</si>
  <si>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</si>
  <si>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</si>
  <si>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</si>
  <si>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</si>
  <si>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</si>
  <si>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</si>
  <si>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</si>
  <si>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</si>
  <si>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</si>
  <si>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</si>
  <si>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</si>
  <si>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</si>
  <si>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</si>
  <si>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</si>
  <si>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</si>
  <si>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</si>
  <si>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</si>
  <si>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</si>
  <si>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</si>
  <si>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</si>
  <si>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</si>
  <si>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</si>
  <si>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</si>
  <si>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</si>
  <si>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</si>
  <si>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</si>
  <si>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</si>
  <si>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</si>
  <si>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</si>
  <si>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</si>
  <si>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</si>
  <si>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</si>
  <si>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</si>
  <si>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</si>
  <si>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</si>
  <si>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</si>
  <si>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</si>
  <si>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</si>
  <si>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</si>
  <si>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</si>
  <si>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</si>
  <si>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</si>
  <si>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</si>
  <si>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</si>
  <si>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</si>
  <si>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</si>
  <si>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</si>
  <si>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</si>
  <si>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</si>
  <si>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</si>
  <si>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</si>
  <si>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</si>
  <si>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</si>
  <si>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</si>
  <si>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</si>
  <si>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</si>
  <si>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</si>
  <si>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</si>
  <si>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</si>
  <si>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</si>
  <si>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</si>
  <si>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</si>
  <si>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</si>
  <si>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</si>
  <si>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</si>
  <si>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</si>
  <si>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</si>
  <si>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</si>
  <si>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</si>
  <si>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</si>
  <si>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</si>
  <si>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</si>
  <si>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</si>
  <si>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</si>
  <si>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</si>
  <si>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</si>
  <si>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</si>
  <si>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</si>
  <si>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</si>
  <si>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</si>
  <si>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</si>
  <si>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</si>
  <si>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</si>
  <si>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</si>
  <si>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</si>
  <si>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</si>
  <si>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</si>
  <si>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</si>
  <si>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</si>
  <si>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</si>
  <si>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</si>
  <si>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</si>
  <si>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</si>
  <si>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</si>
  <si>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</si>
  <si>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</si>
  <si>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</si>
  <si>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</si>
  <si>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</si>
  <si>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</si>
  <si>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</si>
  <si>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</si>
  <si>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</si>
  <si>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</si>
  <si>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</si>
  <si>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</si>
  <si>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</si>
  <si>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</si>
  <si>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</si>
  <si>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</si>
  <si>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</si>
  <si>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</si>
  <si>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</si>
  <si>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</si>
  <si>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</si>
  <si>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</si>
  <si>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</si>
  <si>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</si>
  <si>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</si>
  <si>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</si>
  <si>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</si>
  <si>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</si>
  <si>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</si>
  <si>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</si>
  <si>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</si>
  <si>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</si>
  <si>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</si>
  <si>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</si>
  <si>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</si>
  <si>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</si>
  <si>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</si>
  <si>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</si>
  <si>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</si>
  <si>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</si>
  <si>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</si>
  <si>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</si>
  <si>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</si>
  <si>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</si>
  <si>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</si>
  <si>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</si>
  <si>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</si>
  <si>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</si>
  <si>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</si>
  <si>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</si>
  <si>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</si>
  <si>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</si>
  <si>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</si>
  <si>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</si>
  <si>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</si>
  <si>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</si>
  <si>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</si>
  <si>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</si>
  <si>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</si>
  <si>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</si>
  <si>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</si>
  <si>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</si>
  <si>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</si>
  <si>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</si>
  <si>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</si>
  <si>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</si>
  <si>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</si>
  <si>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</si>
  <si>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</si>
  <si>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</si>
  <si>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</si>
  <si>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</si>
  <si>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</si>
  <si>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</si>
  <si>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</si>
  <si>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</si>
  <si>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</si>
  <si>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</si>
  <si>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</si>
  <si>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</si>
  <si>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</si>
  <si>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</si>
  <si>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</si>
  <si>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</si>
  <si>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</si>
  <si>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</si>
  <si>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</si>
  <si>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</si>
  <si>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</si>
  <si>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</si>
  <si>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</si>
  <si>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</si>
  <si>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</si>
  <si>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</si>
  <si>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</si>
  <si>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</si>
  <si>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</si>
  <si>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</si>
  <si>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</si>
  <si>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</si>
  <si>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</si>
  <si>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</si>
  <si>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</si>
  <si>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</si>
  <si>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</si>
  <si>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</si>
  <si>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</si>
  <si>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</si>
  <si>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</si>
  <si>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</si>
  <si>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</si>
  <si>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</si>
  <si>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</si>
  <si>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</si>
  <si>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</si>
  <si>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</si>
  <si>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</si>
  <si>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</si>
  <si>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</si>
  <si>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</si>
  <si>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</si>
  <si>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</si>
  <si>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</si>
  <si>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</si>
  <si>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</si>
  <si>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</si>
  <si>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</si>
  <si>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</si>
  <si>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</si>
  <si>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</si>
  <si>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</si>
  <si>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</si>
  <si>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</si>
  <si>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</si>
  <si>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</si>
  <si>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</si>
  <si>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</si>
  <si>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</si>
  <si>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</si>
  <si>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</si>
  <si>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</si>
  <si>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</si>
  <si>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</si>
  <si>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</si>
  <si>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</si>
  <si>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</si>
  <si>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</si>
  <si>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</si>
  <si>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</si>
  <si>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</si>
  <si>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</si>
  <si>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</si>
  <si>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</si>
  <si>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</si>
  <si>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</si>
  <si>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</si>
  <si>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</si>
  <si>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</si>
  <si>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</si>
  <si>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</si>
  <si>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</si>
  <si>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</si>
  <si>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</si>
  <si>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</si>
  <si>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</si>
  <si>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</si>
  <si>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</si>
  <si>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</si>
  <si>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</si>
  <si>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</si>
  <si>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</si>
  <si>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</si>
  <si>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</si>
  <si>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</si>
  <si>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</si>
  <si>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</si>
  <si>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</si>
  <si>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</si>
  <si>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</si>
  <si>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</si>
  <si>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</si>
  <si>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</si>
  <si>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</si>
  <si>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</si>
  <si>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</si>
  <si>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</si>
  <si>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</si>
  <si>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</si>
  <si>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</si>
  <si>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</si>
  <si>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</si>
  <si>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</si>
  <si>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</si>
  <si>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</si>
  <si>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</si>
  <si>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</si>
  <si>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</si>
  <si>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</si>
  <si>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</si>
  <si>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</si>
  <si>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</si>
  <si>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</si>
  <si>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</si>
  <si>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</si>
  <si>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</si>
  <si>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</si>
  <si>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</si>
  <si>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</si>
  <si>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</si>
  <si>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</si>
  <si>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</si>
  <si>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</si>
  <si>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</si>
  <si>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</si>
  <si>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</si>
  <si>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</si>
  <si>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</si>
  <si>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</si>
  <si>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</si>
  <si>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</si>
  <si>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</si>
  <si>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</si>
  <si>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</si>
  <si>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</si>
  <si>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</si>
  <si>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</si>
  <si>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</si>
  <si>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</si>
  <si>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</si>
  <si>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</si>
  <si>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</si>
  <si>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</si>
  <si>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</si>
  <si>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</si>
  <si>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</si>
  <si>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</si>
  <si>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</si>
  <si>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</si>
  <si>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</si>
  <si>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</si>
  <si>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</si>
  <si>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</si>
  <si>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</si>
  <si>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</si>
  <si>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</si>
  <si>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</si>
  <si>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</si>
  <si>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</si>
  <si>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</si>
  <si>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</si>
  <si>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</si>
  <si>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</si>
  <si>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</si>
  <si>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</si>
  <si>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</si>
  <si>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</si>
  <si>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</si>
  <si>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</si>
  <si>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</si>
  <si>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</si>
  <si>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</si>
  <si>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</si>
  <si>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</si>
  <si>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</si>
  <si>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</si>
  <si>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</si>
  <si>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</si>
  <si>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</si>
  <si>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</si>
  <si>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</si>
  <si>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</si>
  <si>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</si>
  <si>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</si>
  <si>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</si>
  <si>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</si>
  <si>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</si>
  <si>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</si>
  <si>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</si>
  <si>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</si>
  <si>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</si>
  <si>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</si>
  <si>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</si>
  <si>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</si>
  <si>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</si>
  <si>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</si>
  <si>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</si>
  <si>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</si>
  <si>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</si>
  <si>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</si>
  <si>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</si>
  <si>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</si>
  <si>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</si>
  <si>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</si>
  <si>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</si>
  <si>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</si>
  <si>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</si>
  <si>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</si>
  <si>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</si>
  <si>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</si>
  <si>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</si>
  <si>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</si>
  <si>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</si>
  <si>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</si>
  <si>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</si>
  <si>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</si>
  <si>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</si>
  <si>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</si>
  <si>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</si>
  <si>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</si>
  <si>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</si>
  <si>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</si>
  <si>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</si>
  <si>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</si>
  <si>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</si>
  <si>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</si>
  <si>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</si>
  <si>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</si>
  <si>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</si>
  <si>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</si>
  <si>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</si>
  <si>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</si>
  <si>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</si>
  <si>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</si>
  <si>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</si>
  <si>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</si>
  <si>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</si>
  <si>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</si>
  <si>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</si>
  <si>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</si>
  <si>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</si>
  <si>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</si>
  <si>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</si>
  <si>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</si>
  <si>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</si>
  <si>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</si>
  <si>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</si>
  <si>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</si>
  <si>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</si>
  <si>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</si>
  <si>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</si>
  <si>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</si>
  <si>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</si>
  <si>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</si>
  <si>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</si>
  <si>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</si>
  <si>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</si>
  <si>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</si>
  <si>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</si>
  <si>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</si>
  <si>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</si>
  <si>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</si>
  <si>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</si>
  <si>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</si>
  <si>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</si>
  <si>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</si>
  <si>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</si>
  <si>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</si>
  <si>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</si>
  <si>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</si>
  <si>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</si>
  <si>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</si>
  <si>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</si>
  <si>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</si>
  <si>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</si>
  <si>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</si>
  <si>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</si>
  <si>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</si>
  <si>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</si>
  <si>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</si>
  <si>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</si>
  <si>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</si>
  <si>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</si>
  <si>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</si>
  <si>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</si>
  <si>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</si>
  <si>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</si>
  <si>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</si>
  <si>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</si>
  <si>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</si>
  <si>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</si>
  <si>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</si>
  <si>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</si>
  <si>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</si>
  <si>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</si>
  <si>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</si>
  <si>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</si>
  <si>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</si>
  <si>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</si>
  <si>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</si>
  <si>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</si>
  <si>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</si>
  <si>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</si>
  <si>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</si>
  <si>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</si>
  <si>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</si>
  <si>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</si>
  <si>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</si>
  <si>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</si>
  <si>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</si>
  <si>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</si>
  <si>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</si>
  <si>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</si>
  <si>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</si>
  <si>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</si>
  <si>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</si>
  <si>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</si>
  <si>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</si>
  <si>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</si>
  <si>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</si>
  <si>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</si>
  <si>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</si>
  <si>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</si>
  <si>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</si>
  <si>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</si>
  <si>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</si>
  <si>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</si>
  <si>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</si>
  <si>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</si>
  <si>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</si>
  <si>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</si>
  <si>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</si>
  <si>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</si>
  <si>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</si>
  <si>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</si>
  <si>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</si>
  <si>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</si>
  <si>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</si>
  <si>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</si>
  <si>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</si>
  <si>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</si>
  <si>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</si>
  <si>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</si>
  <si>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</si>
  <si>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</si>
  <si>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</si>
  <si>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</si>
  <si>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</si>
  <si>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</si>
  <si>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</si>
  <si>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</si>
  <si>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</si>
  <si>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</si>
  <si>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</si>
  <si>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</si>
  <si>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</si>
  <si>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</si>
  <si>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</si>
  <si>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</si>
  <si>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</si>
  <si>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</si>
  <si>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</si>
  <si>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</si>
  <si>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</si>
  <si>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</si>
  <si>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</si>
  <si>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</si>
  <si>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</si>
  <si>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</si>
  <si>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</si>
  <si>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</si>
  <si>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</si>
  <si>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</si>
  <si>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</si>
  <si>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</si>
  <si>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</si>
  <si>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</si>
  <si>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</si>
  <si>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</si>
  <si>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</si>
  <si>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</si>
  <si>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</si>
  <si>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</si>
  <si>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</si>
  <si>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</si>
  <si>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</si>
  <si>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</si>
  <si>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</si>
  <si>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</si>
  <si>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</si>
  <si>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</si>
  <si>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</si>
  <si>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</si>
  <si>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</si>
  <si>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</si>
  <si>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</si>
  <si>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</si>
  <si>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</si>
  <si>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</si>
  <si>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</si>
  <si>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</si>
  <si>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</si>
  <si>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</si>
  <si>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</si>
  <si>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</si>
  <si>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</si>
  <si>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</si>
  <si>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</si>
  <si>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</si>
  <si>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</si>
  <si>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</si>
  <si>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</si>
  <si>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</si>
  <si>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</si>
  <si>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</si>
  <si>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</si>
  <si>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</si>
  <si>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</si>
  <si>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</si>
  <si>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</si>
  <si>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</si>
  <si>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</si>
  <si>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</si>
  <si>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</si>
  <si>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</si>
  <si>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</si>
  <si>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</si>
  <si>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</si>
  <si>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</si>
  <si>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</si>
  <si>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</si>
  <si>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</si>
  <si>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</si>
  <si>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</si>
  <si>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</si>
  <si>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</si>
  <si>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</si>
  <si>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</si>
  <si>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</si>
  <si>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</si>
  <si>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</si>
  <si>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</si>
  <si>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</si>
  <si>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</si>
  <si>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</si>
  <si>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</si>
  <si>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</si>
  <si>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</si>
  <si>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</si>
  <si>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</si>
  <si>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</si>
  <si>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</si>
  <si>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</si>
  <si>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</si>
  <si>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</si>
  <si>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</si>
  <si>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</si>
  <si>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</si>
  <si>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</si>
  <si>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</si>
  <si>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</si>
  <si>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</si>
  <si>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</si>
  <si>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</si>
  <si>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</si>
  <si>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</si>
  <si>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</si>
  <si>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</si>
  <si>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</si>
  <si>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</si>
  <si>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</si>
  <si>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</si>
  <si>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</si>
  <si>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</si>
  <si>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</si>
  <si>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</si>
  <si>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</si>
  <si>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</si>
  <si>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</si>
  <si>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</si>
  <si>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</si>
  <si>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</si>
  <si>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</si>
  <si>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</si>
  <si>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</si>
  <si>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</si>
  <si>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</si>
  <si>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</si>
  <si>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</si>
  <si>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</si>
  <si>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</si>
  <si>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</si>
  <si>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</si>
  <si>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</si>
  <si>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</si>
  <si>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</si>
  <si>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</si>
  <si>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</si>
  <si>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</si>
  <si>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</si>
  <si>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</si>
  <si>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</si>
  <si>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</si>
  <si>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</si>
  <si>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</si>
  <si>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</si>
  <si>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</si>
  <si>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</si>
  <si>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</si>
  <si>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</si>
  <si>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</si>
  <si>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</si>
  <si>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</si>
  <si>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</si>
  <si>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</si>
  <si>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</si>
  <si>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</si>
  <si>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</si>
  <si>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</si>
  <si>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</si>
  <si>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</si>
  <si>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</si>
  <si>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</si>
  <si>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</si>
  <si>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</si>
  <si>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</si>
  <si>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</si>
  <si>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</si>
  <si>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</si>
  <si>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</si>
  <si>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</si>
  <si>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</si>
  <si>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</si>
  <si>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</si>
  <si>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</si>
  <si>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</si>
  <si>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</si>
  <si>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</si>
  <si>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</si>
  <si>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</si>
  <si>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</si>
  <si>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</si>
  <si>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</si>
  <si>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</si>
  <si>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</si>
  <si>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</si>
  <si>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</si>
  <si>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</si>
  <si>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</si>
  <si>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</si>
  <si>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</si>
  <si>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</si>
  <si>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</si>
  <si>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</si>
  <si>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</si>
  <si>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</si>
  <si>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</si>
  <si>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</si>
  <si>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</si>
  <si>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</si>
  <si>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</si>
  <si>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</si>
  <si>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</si>
  <si>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</si>
  <si>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</si>
  <si>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</si>
  <si>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</si>
  <si>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</si>
  <si>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</si>
  <si>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</si>
  <si>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</si>
  <si>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</si>
  <si>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</si>
  <si>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</si>
  <si>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</si>
  <si>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</si>
  <si>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</si>
  <si>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</si>
  <si>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</si>
  <si>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</si>
  <si>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</si>
  <si>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</si>
  <si>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</si>
  <si>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</si>
  <si>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</si>
  <si>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</si>
  <si>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</si>
  <si>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</si>
  <si>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</si>
  <si>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</si>
  <si>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</si>
  <si>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</si>
  <si>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</si>
  <si>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</si>
  <si>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</si>
  <si>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</si>
  <si>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</si>
  <si>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</si>
  <si>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</si>
  <si>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</si>
  <si>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</si>
  <si>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</si>
  <si>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</si>
  <si>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</si>
  <si>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</si>
  <si>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</si>
  <si>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</si>
  <si>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</si>
  <si>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</si>
  <si>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</si>
  <si>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</si>
  <si>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</si>
  <si>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</si>
  <si>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</si>
  <si>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</si>
  <si>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</si>
  <si>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</si>
  <si>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</si>
  <si>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</si>
  <si>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</si>
  <si>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</si>
  <si>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</si>
  <si>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</si>
  <si>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</si>
  <si>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</si>
  <si>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</si>
  <si>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</si>
  <si>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</si>
  <si>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</si>
  <si>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</si>
  <si>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</si>
  <si>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</si>
  <si>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</si>
  <si>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</si>
  <si>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</si>
  <si>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</si>
  <si>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</si>
  <si>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</si>
  <si>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</si>
  <si>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</si>
  <si>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</si>
  <si>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</si>
  <si>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</si>
  <si>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</si>
  <si>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</si>
  <si>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</si>
  <si>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</si>
  <si>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</si>
  <si>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</si>
  <si>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</si>
  <si>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</si>
  <si>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</si>
  <si>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</si>
  <si>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</si>
  <si>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</si>
  <si>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</si>
  <si>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</si>
  <si>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</si>
  <si>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</si>
  <si>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</si>
  <si>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</si>
  <si>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</si>
  <si>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</si>
  <si>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</si>
  <si>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</si>
  <si>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</si>
  <si>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</si>
  <si>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</si>
  <si>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</si>
  <si>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</si>
  <si>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</si>
  <si>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</si>
  <si>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</si>
  <si>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</si>
  <si>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</si>
  <si>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</si>
  <si>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</si>
  <si>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</si>
  <si>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</si>
  <si>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</si>
  <si>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</si>
  <si>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</si>
  <si>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</si>
  <si>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</si>
  <si>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</si>
  <si>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</si>
  <si>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</si>
  <si>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</si>
  <si>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</si>
  <si>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</si>
  <si>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</si>
  <si>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</si>
  <si>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</si>
  <si>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</si>
  <si>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</si>
  <si>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</si>
  <si>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</si>
  <si>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</si>
  <si>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</si>
  <si>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</si>
  <si>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</si>
  <si>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</si>
  <si>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</si>
  <si>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</si>
  <si>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</si>
  <si>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</si>
  <si>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</si>
  <si>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</si>
  <si>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</si>
  <si>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</si>
  <si>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</si>
  <si>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</si>
  <si>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</si>
  <si>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</si>
  <si>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</si>
  <si>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</si>
  <si>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</si>
  <si>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</si>
  <si>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</si>
  <si>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</si>
  <si>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</si>
  <si>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</si>
  <si>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</si>
  <si>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</si>
  <si>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</si>
  <si>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</si>
  <si>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</si>
  <si>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</si>
  <si>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</si>
  <si>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</si>
  <si>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</si>
  <si>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</si>
  <si>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</si>
  <si>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</si>
  <si>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</si>
  <si>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</si>
  <si>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</si>
  <si>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</si>
  <si>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</si>
  <si>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</si>
  <si>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</si>
  <si>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</si>
  <si>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</si>
  <si>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</si>
  <si>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</si>
  <si>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</si>
  <si>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</si>
  <si>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</si>
  <si>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</si>
  <si>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</si>
  <si>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</si>
  <si>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</si>
  <si>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</si>
  <si>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</si>
  <si>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</si>
  <si>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</si>
  <si>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</si>
  <si>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</si>
  <si>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</si>
  <si>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</si>
  <si>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</si>
  <si>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</si>
  <si>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</si>
  <si>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</si>
  <si>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</si>
  <si>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</si>
  <si>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</si>
  <si>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</si>
  <si>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</si>
  <si>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</si>
  <si>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</si>
  <si>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</si>
  <si>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</si>
  <si>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</si>
  <si>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</si>
  <si>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</si>
  <si>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</si>
  <si>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</si>
  <si>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</si>
  <si>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</si>
  <si>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</si>
  <si>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</si>
  <si>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</si>
  <si>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</si>
  <si>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</si>
  <si>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</si>
  <si>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</si>
  <si>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</si>
  <si>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</si>
  <si>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</si>
  <si>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</si>
  <si>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</si>
  <si>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</si>
  <si>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</si>
  <si>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</si>
  <si>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</si>
  <si>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</si>
  <si>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</si>
  <si>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</si>
  <si>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</si>
  <si>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</si>
  <si>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</si>
  <si>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</si>
  <si>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</si>
  <si>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</si>
  <si>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</si>
  <si>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</si>
  <si>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</si>
  <si>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</si>
  <si>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</si>
  <si>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</si>
  <si>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</si>
  <si>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</si>
  <si>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</si>
  <si>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</si>
  <si>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</si>
  <si>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</si>
  <si>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</si>
  <si>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</si>
  <si>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</si>
  <si>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</si>
  <si>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</si>
  <si>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</si>
  <si>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</si>
  <si>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</si>
  <si>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</si>
  <si>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</si>
  <si>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</si>
  <si>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</si>
  <si>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</si>
  <si>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</si>
  <si>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</si>
  <si>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</si>
  <si>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</si>
  <si>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</si>
  <si>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</si>
  <si>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</si>
  <si>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</si>
  <si>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</si>
  <si>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</si>
  <si>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</si>
  <si>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</si>
  <si>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</si>
  <si>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</si>
  <si>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</si>
  <si>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</si>
  <si>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</si>
  <si>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</si>
  <si>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</si>
  <si>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</si>
  <si>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</si>
  <si>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</si>
  <si>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</si>
  <si>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</si>
  <si>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</si>
  <si>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</si>
  <si>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</si>
  <si>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</si>
  <si>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</si>
  <si>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</si>
  <si>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</si>
  <si>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</si>
  <si>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</si>
  <si>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</si>
  <si>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</si>
  <si>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</si>
  <si>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</si>
  <si>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</si>
  <si>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</si>
  <si>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</si>
  <si>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</si>
  <si>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</si>
  <si>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</si>
  <si>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</si>
  <si>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</si>
  <si>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</si>
  <si>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</si>
  <si>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</si>
  <si>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</si>
  <si>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</si>
  <si>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</si>
  <si>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</si>
  <si>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</si>
  <si>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</si>
  <si>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</si>
  <si>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</si>
  <si>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</si>
  <si>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</si>
  <si>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</si>
  <si>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</si>
  <si>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</si>
  <si>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</si>
  <si>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</si>
  <si>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</si>
  <si>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</si>
  <si>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</si>
  <si>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</si>
  <si>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</si>
  <si>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</si>
  <si>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</si>
  <si>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</si>
  <si>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</si>
  <si>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</si>
  <si>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</si>
  <si>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</si>
  <si>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</si>
  <si>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</si>
  <si>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</si>
  <si>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</si>
  <si>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</si>
  <si>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</si>
  <si>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</si>
  <si>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</si>
  <si>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</si>
  <si>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</si>
  <si>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</si>
  <si>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</si>
  <si>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</si>
  <si>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</si>
  <si>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</si>
  <si>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</si>
  <si>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</si>
  <si>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</si>
  <si>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</si>
  <si>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</si>
  <si>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</si>
  <si>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</si>
  <si>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</si>
  <si>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</si>
  <si>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</si>
  <si>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</si>
  <si>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</si>
  <si>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</si>
  <si>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</si>
  <si>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</si>
  <si>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</si>
  <si>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</si>
  <si>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</si>
  <si>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</si>
  <si>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</si>
  <si>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</si>
  <si>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</si>
  <si>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</si>
  <si>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</si>
  <si>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</si>
  <si>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</si>
  <si>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</si>
  <si>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</si>
  <si>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</si>
  <si>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</si>
  <si>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</si>
  <si>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</si>
  <si>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</si>
  <si>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</si>
  <si>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</si>
  <si>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</si>
  <si>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</si>
  <si>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</si>
  <si>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</si>
  <si>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</si>
  <si>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</si>
  <si>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</si>
  <si>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</si>
  <si>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</si>
  <si>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</si>
  <si>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</si>
  <si>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</si>
  <si>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</si>
  <si>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</si>
  <si>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</si>
  <si>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</si>
  <si>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</si>
  <si>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</si>
  <si>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</si>
  <si>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</si>
  <si>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</si>
  <si>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</si>
  <si>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</si>
  <si>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</si>
  <si>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</si>
  <si>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</si>
  <si>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</si>
  <si>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</si>
  <si>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</si>
  <si>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</si>
  <si>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</si>
  <si>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</si>
  <si>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</si>
  <si>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</si>
  <si>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</si>
  <si>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</si>
  <si>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</si>
  <si>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</si>
  <si>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</si>
  <si>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</si>
  <si>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</si>
  <si>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</si>
  <si>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</si>
  <si>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</si>
  <si>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</si>
  <si>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</si>
  <si>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</si>
  <si>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</si>
  <si>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</si>
  <si>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</si>
  <si>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</si>
  <si>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</si>
  <si>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</si>
  <si>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</si>
  <si>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</si>
  <si>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</si>
  <si>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</si>
  <si>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</si>
  <si>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</si>
  <si>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</si>
  <si>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</si>
  <si>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</si>
  <si>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</si>
  <si>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</si>
  <si>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</si>
  <si>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</si>
  <si>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</si>
  <si>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</si>
  <si>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</si>
  <si>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</si>
  <si>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</si>
  <si>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</si>
  <si>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</si>
  <si>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</si>
  <si>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</si>
  <si>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</si>
  <si>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</si>
  <si>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</si>
  <si>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</si>
  <si>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</si>
  <si>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</si>
  <si>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</si>
  <si>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</si>
  <si>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</si>
  <si>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</si>
  <si>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</si>
  <si>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</si>
  <si>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</si>
  <si>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</si>
  <si>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</si>
  <si>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</si>
  <si>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</si>
  <si>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</si>
  <si>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</si>
  <si>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</si>
  <si>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</si>
  <si>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</si>
  <si>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</si>
  <si>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</si>
  <si>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</si>
  <si>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</si>
  <si>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</si>
  <si>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</si>
  <si>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</si>
  <si>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</si>
  <si>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</si>
  <si>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</si>
  <si>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</si>
  <si>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</si>
  <si>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</si>
  <si>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</si>
  <si>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</si>
  <si>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</si>
  <si>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</si>
  <si>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</si>
  <si>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</si>
  <si>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</si>
  <si>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</si>
  <si>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</si>
  <si>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</si>
  <si>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</si>
  <si>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</si>
  <si>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</si>
  <si>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</si>
  <si>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</si>
  <si>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</si>
  <si>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</si>
  <si>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</si>
  <si>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</si>
  <si>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</si>
  <si>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</si>
  <si>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</si>
  <si>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</si>
  <si>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</si>
  <si>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</si>
  <si>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</si>
  <si>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</si>
  <si>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</si>
  <si>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</si>
  <si>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</si>
  <si>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</si>
  <si>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</si>
  <si>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</si>
  <si>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</si>
  <si>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</si>
  <si>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</si>
  <si>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</si>
  <si>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</si>
  <si>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</si>
  <si>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</si>
  <si>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</si>
  <si>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</si>
  <si>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</si>
  <si>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</si>
  <si>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</si>
  <si>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</si>
  <si>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</si>
  <si>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</si>
  <si>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</si>
  <si>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</si>
  <si>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</si>
  <si>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</si>
  <si>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</si>
  <si>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</si>
  <si>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</si>
  <si>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</si>
  <si>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</si>
  <si>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</si>
  <si>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</si>
  <si>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</si>
  <si>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</si>
  <si>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</si>
  <si>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</si>
  <si>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</si>
  <si>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</si>
  <si>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</si>
  <si>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</si>
  <si>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</si>
  <si>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</si>
  <si>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</si>
  <si>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</si>
  <si>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</si>
  <si>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</si>
  <si>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</si>
  <si>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</si>
  <si>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</si>
  <si>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</si>
  <si>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</si>
  <si>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</si>
  <si>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</si>
  <si>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</si>
  <si>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</si>
  <si>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</si>
  <si>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</si>
  <si>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</si>
  <si>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</si>
  <si>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</si>
  <si>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</si>
  <si>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</si>
  <si>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</si>
  <si>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</si>
  <si>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</si>
  <si>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</si>
  <si>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</si>
  <si>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</si>
  <si>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</si>
  <si>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</si>
  <si>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</si>
  <si>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</si>
  <si>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</si>
  <si>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</si>
  <si>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</si>
  <si>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</si>
  <si>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</si>
  <si>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</si>
  <si>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</si>
  <si>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</si>
  <si>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</si>
  <si>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</si>
  <si>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</si>
  <si>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</si>
  <si>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</si>
  <si>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</si>
  <si>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</si>
  <si>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</si>
  <si>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</si>
  <si>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</si>
  <si>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</si>
  <si>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</si>
  <si>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</si>
  <si>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</si>
  <si>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</si>
  <si>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</si>
  <si>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</si>
  <si>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</si>
  <si>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</si>
  <si>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</si>
  <si>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</si>
  <si>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</si>
  <si>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</si>
  <si>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</si>
  <si>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</si>
  <si>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</si>
  <si>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</si>
  <si>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</si>
  <si>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</si>
  <si>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</si>
  <si>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</si>
  <si>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</si>
  <si>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</si>
  <si>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</si>
  <si>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</si>
  <si>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</si>
  <si>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</si>
  <si>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</si>
  <si>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</si>
  <si>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</si>
  <si>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</si>
  <si>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</si>
  <si>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</si>
  <si>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</si>
  <si>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</si>
  <si>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</si>
  <si>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</si>
  <si>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</si>
  <si>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</si>
  <si>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</si>
  <si>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</si>
  <si>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</si>
  <si>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</si>
  <si>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</si>
  <si>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</si>
  <si>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</si>
  <si>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</si>
  <si>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</si>
  <si>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</si>
  <si>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</si>
  <si>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</si>
  <si>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</si>
  <si>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</si>
  <si>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</si>
  <si>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</si>
  <si>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</si>
  <si>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</si>
  <si>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</si>
  <si>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</si>
  <si>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</si>
  <si>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</si>
  <si>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</si>
  <si>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</si>
  <si>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</si>
  <si>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</si>
  <si>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</si>
  <si>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</si>
  <si>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</si>
  <si>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</si>
  <si>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</si>
  <si>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</si>
  <si>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</si>
  <si>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</si>
  <si>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</si>
  <si>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</si>
  <si>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</si>
  <si>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</si>
  <si>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</si>
  <si>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</si>
  <si>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</si>
  <si>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</si>
  <si>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</si>
  <si>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</si>
  <si>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</si>
  <si>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</si>
  <si>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</si>
  <si>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</si>
  <si>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</si>
  <si>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</si>
  <si>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</si>
  <si>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</si>
  <si>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</si>
  <si>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</si>
  <si>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</si>
  <si>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</si>
  <si>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</si>
  <si>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</si>
  <si>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</si>
  <si>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</si>
  <si>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</si>
  <si>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</si>
  <si>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</si>
  <si>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</si>
  <si>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</si>
  <si>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</si>
  <si>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</si>
  <si>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</si>
  <si>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</si>
  <si>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</si>
  <si>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</si>
  <si>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</si>
  <si>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</si>
  <si>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</si>
  <si>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</si>
  <si>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</si>
  <si>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</si>
  <si>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</si>
  <si>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</si>
  <si>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</si>
  <si>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</si>
  <si>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</si>
  <si>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</si>
  <si>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</si>
  <si>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</si>
  <si>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</si>
  <si>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</si>
  <si>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</si>
  <si>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</si>
  <si>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</si>
  <si>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</si>
  <si>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</si>
  <si>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</si>
  <si>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</si>
  <si>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</si>
  <si>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</si>
  <si>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</si>
  <si>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</si>
  <si>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</si>
  <si>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</si>
  <si>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</si>
  <si>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</si>
  <si>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</si>
  <si>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</si>
  <si>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</si>
  <si>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</si>
  <si>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</si>
  <si>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</si>
  <si>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</si>
  <si>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</si>
  <si>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</si>
  <si>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</si>
  <si>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</si>
  <si>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</si>
  <si>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</si>
  <si>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</si>
  <si>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</si>
  <si>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</si>
  <si>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</si>
  <si>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</si>
  <si>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</si>
  <si>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</si>
  <si>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</si>
  <si>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</si>
  <si>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</si>
  <si>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</si>
  <si>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</si>
  <si>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</si>
  <si>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</si>
  <si>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</si>
  <si>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</si>
  <si>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</si>
  <si>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</si>
  <si>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</si>
  <si>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</si>
  <si>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</si>
  <si>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</si>
  <si>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</si>
  <si>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</si>
  <si>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</si>
  <si>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</si>
  <si>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</si>
  <si>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</si>
  <si>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</si>
  <si>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</si>
  <si>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</si>
  <si>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</si>
  <si>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</si>
  <si>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</si>
  <si>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</si>
  <si>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</si>
  <si>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</si>
  <si>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</si>
  <si>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</si>
  <si>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</si>
  <si>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</si>
  <si>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</si>
  <si>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</si>
  <si>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</si>
  <si>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</si>
  <si>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</si>
  <si>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</si>
  <si>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</si>
  <si>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</si>
  <si>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</si>
  <si>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</si>
  <si>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</si>
  <si>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</si>
  <si>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</si>
  <si>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</si>
  <si>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</si>
  <si>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</si>
  <si>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</si>
  <si>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</si>
  <si>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</si>
  <si>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</si>
  <si>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</si>
  <si>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</si>
  <si>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</si>
  <si>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</si>
  <si>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</si>
  <si>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</si>
  <si>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</si>
  <si>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</si>
  <si>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</si>
  <si>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</si>
  <si>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</si>
  <si>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</si>
  <si>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</si>
  <si>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</si>
  <si>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</si>
  <si>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</si>
  <si>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</si>
  <si>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</si>
  <si>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</si>
  <si>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</si>
  <si>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</si>
  <si>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</si>
  <si>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</si>
  <si>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</si>
  <si>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</si>
  <si>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</si>
  <si>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</si>
  <si>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</si>
  <si>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</si>
  <si>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</si>
  <si>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</si>
  <si>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</si>
  <si>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</si>
  <si>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</si>
  <si>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</si>
  <si>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</si>
  <si>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</si>
  <si>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</si>
  <si>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</si>
  <si>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</si>
  <si>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</si>
  <si>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</si>
  <si>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</si>
  <si>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</si>
  <si>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</si>
  <si>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</si>
  <si>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</si>
  <si>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</si>
  <si>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</si>
  <si>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</si>
  <si>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</si>
  <si>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</si>
  <si>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</si>
  <si>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</si>
  <si>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</si>
  <si>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</si>
  <si>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</si>
  <si>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</si>
  <si>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</si>
  <si>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</si>
  <si>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</si>
  <si>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</si>
  <si>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</si>
  <si>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</si>
  <si>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</si>
  <si>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</si>
  <si>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</si>
  <si>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</si>
  <si>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</si>
  <si>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</si>
  <si>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</si>
  <si>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</si>
  <si>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</si>
  <si>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</si>
  <si>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</si>
  <si>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</si>
  <si>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</si>
  <si>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</si>
  <si>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</si>
  <si>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</si>
  <si>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</si>
  <si>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</si>
  <si>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</si>
  <si>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</si>
  <si>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</si>
  <si>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</si>
  <si>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</si>
  <si>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</si>
  <si>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</si>
  <si>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</si>
  <si>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</si>
  <si>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</si>
  <si>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</si>
  <si>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</si>
  <si>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</si>
  <si>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</si>
  <si>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</si>
  <si>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</si>
  <si>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</si>
  <si>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</si>
  <si>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</si>
  <si>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</si>
  <si>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</si>
  <si>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</si>
  <si>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</si>
  <si>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</si>
  <si>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</si>
  <si>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</si>
  <si>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</si>
  <si>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</si>
  <si>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</si>
  <si>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</si>
  <si>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</si>
  <si>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</si>
  <si>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</si>
  <si>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</si>
  <si>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</si>
  <si>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</si>
  <si>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</si>
  <si>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</si>
  <si>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</si>
  <si>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</si>
  <si>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</si>
  <si>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</si>
  <si>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</si>
  <si>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</si>
  <si>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</si>
  <si>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</si>
  <si>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</si>
  <si>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</si>
  <si>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</si>
  <si>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</si>
  <si>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</si>
  <si>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</si>
  <si>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</si>
  <si>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</si>
  <si>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</si>
  <si>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</si>
  <si>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</si>
  <si>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</si>
  <si>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</si>
  <si>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</si>
  <si>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</si>
  <si>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</si>
  <si>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</si>
  <si>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</si>
  <si>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</si>
  <si>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</si>
  <si>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</si>
  <si>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</si>
  <si>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</si>
  <si>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</si>
  <si>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</si>
  <si>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</si>
  <si>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</si>
  <si>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</si>
  <si>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</si>
  <si>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</si>
  <si>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</si>
  <si>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</si>
  <si>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</si>
  <si>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</si>
  <si>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</si>
  <si>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</si>
  <si>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</si>
  <si>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</si>
  <si>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</si>
  <si>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</si>
  <si>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</si>
  <si>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</si>
  <si>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</si>
  <si>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</si>
  <si>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</si>
  <si>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</si>
  <si>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</si>
  <si>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</si>
  <si>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</si>
  <si>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</si>
  <si>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</si>
  <si>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</si>
  <si>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</si>
  <si>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</si>
  <si>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</si>
  <si>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</si>
  <si>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</si>
  <si>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</si>
  <si>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</si>
  <si>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</si>
  <si>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</si>
  <si>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</si>
  <si>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</si>
  <si>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</si>
  <si>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</si>
  <si>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</si>
  <si>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</si>
  <si>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</si>
  <si>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</si>
  <si>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</si>
  <si>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</si>
  <si>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</si>
  <si>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</si>
  <si>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</si>
  <si>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</si>
  <si>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</si>
  <si>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</si>
  <si>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</si>
  <si>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</si>
  <si>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</si>
  <si>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</si>
  <si>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</si>
  <si>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</si>
  <si>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</si>
  <si>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</si>
  <si>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</si>
  <si>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</si>
  <si>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</si>
  <si>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</si>
  <si>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</si>
  <si>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</si>
  <si>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</si>
  <si>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</si>
  <si>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</si>
  <si>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</si>
  <si>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</si>
  <si>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</si>
  <si>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</si>
  <si>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</si>
  <si>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</si>
  <si>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</si>
  <si>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</si>
  <si>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</si>
  <si>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</si>
  <si>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</si>
  <si>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</si>
  <si>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</si>
  <si>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</si>
  <si>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</si>
  <si>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</si>
  <si>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</si>
  <si>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</si>
  <si>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</si>
  <si>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</si>
  <si>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</si>
  <si>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</si>
  <si>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</si>
  <si>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</si>
  <si>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</si>
  <si>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</si>
  <si>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</si>
  <si>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</si>
  <si>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</si>
  <si>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</si>
  <si>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</si>
  <si>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</si>
  <si>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</si>
  <si>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</si>
  <si>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</si>
  <si>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</si>
  <si>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</si>
  <si>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</si>
  <si>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</si>
  <si>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</si>
  <si>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</si>
  <si>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</si>
  <si>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</si>
  <si>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</si>
  <si>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</si>
  <si>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</si>
  <si>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</si>
  <si>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</si>
  <si>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</si>
  <si>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</si>
  <si>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</si>
  <si>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</si>
  <si>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</si>
  <si>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</si>
  <si>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</si>
  <si>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</si>
  <si>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</si>
  <si>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</si>
  <si>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</si>
  <si>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</si>
  <si>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</si>
  <si>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</si>
  <si>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</si>
  <si>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</si>
  <si>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</si>
  <si>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</si>
  <si>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</si>
  <si>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</si>
  <si>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</si>
  <si>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</si>
  <si>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</si>
  <si>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</si>
  <si>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</si>
  <si>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</si>
  <si>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</si>
  <si>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</si>
  <si>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</si>
  <si>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</si>
  <si>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</si>
  <si>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</si>
  <si>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</si>
  <si>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</si>
  <si>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</si>
  <si>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</si>
  <si>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</si>
  <si>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</si>
  <si>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</si>
  <si>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</si>
  <si>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</si>
  <si>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</si>
  <si>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</si>
  <si>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</si>
  <si>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</si>
  <si>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</si>
  <si>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</si>
  <si>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</si>
  <si>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</si>
  <si>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</si>
  <si>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</si>
  <si>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</si>
  <si>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</si>
  <si>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</si>
  <si>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</si>
  <si>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</si>
  <si>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</si>
  <si>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</si>
  <si>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</si>
  <si>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</si>
  <si>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</si>
  <si>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</si>
  <si>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</si>
  <si>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</si>
  <si>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</si>
  <si>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</si>
  <si>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</si>
  <si>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</si>
  <si>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</si>
  <si>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</si>
  <si>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</si>
  <si>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</si>
  <si>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</si>
  <si>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</si>
  <si>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</si>
  <si>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</si>
  <si>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</si>
  <si>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</si>
  <si>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</si>
  <si>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</si>
  <si>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</si>
  <si>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</si>
  <si>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</si>
  <si>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</si>
  <si>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</si>
  <si>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</si>
  <si>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</si>
  <si>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</si>
  <si>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</si>
  <si>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</si>
  <si>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</si>
  <si>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</si>
  <si>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</si>
  <si>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</si>
  <si>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</si>
  <si>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</si>
  <si>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</si>
  <si>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</si>
  <si>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</si>
  <si>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</si>
  <si>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</si>
  <si>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</si>
  <si>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</si>
  <si>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</si>
  <si>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</si>
  <si>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</si>
  <si>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</si>
  <si>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</si>
  <si>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</si>
  <si>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</si>
  <si>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</si>
  <si>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</si>
  <si>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</si>
  <si>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</si>
  <si>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</si>
  <si>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</si>
  <si>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</si>
  <si>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</si>
  <si>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</si>
  <si>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</si>
  <si>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</si>
  <si>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</si>
  <si>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</si>
  <si>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</si>
  <si>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</si>
  <si>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</si>
  <si>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</si>
  <si>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</si>
  <si>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</si>
  <si>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</si>
  <si>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</si>
  <si>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</si>
  <si>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</si>
  <si>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</si>
  <si>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</si>
  <si>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</si>
  <si>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</si>
  <si>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</si>
  <si>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</si>
  <si>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</si>
  <si>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</si>
  <si>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</si>
  <si>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</si>
  <si>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</si>
  <si>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</si>
  <si>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</si>
  <si>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</si>
  <si>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</si>
  <si>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</si>
  <si>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</si>
  <si>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</si>
  <si>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</si>
  <si>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</si>
  <si>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</si>
  <si>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</si>
  <si>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</si>
  <si>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</si>
  <si>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</si>
  <si>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</si>
  <si>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</si>
  <si>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</si>
  <si>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</si>
  <si>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</si>
  <si>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</si>
  <si>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</si>
  <si>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</si>
  <si>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</si>
  <si>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</si>
  <si>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</si>
  <si>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</si>
  <si>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</si>
  <si>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</si>
  <si>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</si>
  <si>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</si>
  <si>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</si>
  <si>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</si>
  <si>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</si>
  <si>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</si>
  <si>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</si>
  <si>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</si>
  <si>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</si>
  <si>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</si>
  <si>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</si>
  <si>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</si>
  <si>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</si>
  <si>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</si>
  <si>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</si>
  <si>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</si>
  <si>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</si>
  <si>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</si>
  <si>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</si>
  <si>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</si>
  <si>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</si>
  <si>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</si>
  <si>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</si>
  <si>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</si>
  <si>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</si>
  <si>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</si>
  <si>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</si>
  <si>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</si>
  <si>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</si>
  <si>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</si>
  <si>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</si>
  <si>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</si>
  <si>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</si>
  <si>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</si>
  <si>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</si>
  <si>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</si>
  <si>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</si>
  <si>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</si>
  <si>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</si>
  <si>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</si>
  <si>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</si>
  <si>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</si>
  <si>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</si>
  <si>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</si>
  <si>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</si>
  <si>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</si>
  <si>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</si>
  <si>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</si>
  <si>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</si>
  <si>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</si>
  <si>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</si>
  <si>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</si>
  <si>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</si>
  <si>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</si>
  <si>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</si>
  <si>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</si>
  <si>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</si>
  <si>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</si>
  <si>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</si>
  <si>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</si>
  <si>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</si>
  <si>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</si>
  <si>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</si>
  <si>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</si>
  <si>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</si>
  <si>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</si>
  <si>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</si>
  <si>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</si>
  <si>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</si>
  <si>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</si>
  <si>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</si>
  <si>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</si>
  <si>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</si>
  <si>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</si>
  <si>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</si>
  <si>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</si>
  <si>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</si>
  <si>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</si>
  <si>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</si>
  <si>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</si>
  <si>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</si>
  <si>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</si>
  <si>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</si>
  <si>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</si>
  <si>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</si>
  <si>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</si>
  <si>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</si>
  <si>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</si>
  <si>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</si>
  <si>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</si>
  <si>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</si>
  <si>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</si>
  <si>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</si>
  <si>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</si>
  <si>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</si>
  <si>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</si>
  <si>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</si>
  <si>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</si>
  <si>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</si>
  <si>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</si>
  <si>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</si>
  <si>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</si>
  <si>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</si>
  <si>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</si>
  <si>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</si>
  <si>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</si>
  <si>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</si>
  <si>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</si>
  <si>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</si>
  <si>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</si>
  <si>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</si>
  <si>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</si>
  <si>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</si>
  <si>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</si>
  <si>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</si>
  <si>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</si>
  <si>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</si>
  <si>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</si>
  <si>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</si>
  <si>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</si>
  <si>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</si>
  <si>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</si>
  <si>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</si>
  <si>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</si>
  <si>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</si>
  <si>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</si>
  <si>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</si>
  <si>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</si>
  <si>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</si>
  <si>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</si>
  <si>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</si>
  <si>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</si>
  <si>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</si>
  <si>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</si>
  <si>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</si>
  <si>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</si>
  <si>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</si>
  <si>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</si>
  <si>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</si>
  <si>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</si>
  <si>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</si>
  <si>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</si>
  <si>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</si>
  <si>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</si>
  <si>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</si>
  <si>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</si>
  <si>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</si>
  <si>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</si>
  <si>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</si>
  <si>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</si>
  <si>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</si>
  <si>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</si>
  <si>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</si>
  <si>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</si>
  <si>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</si>
  <si>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</si>
  <si>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</si>
  <si>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</si>
  <si>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</si>
  <si>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</si>
  <si>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</si>
  <si>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</si>
  <si>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</si>
  <si>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</si>
  <si>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</si>
  <si>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</si>
  <si>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</si>
  <si>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</si>
  <si>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</si>
  <si>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</si>
  <si>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</si>
  <si>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</si>
  <si>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</si>
  <si>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</si>
  <si>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</si>
  <si>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</si>
  <si>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</si>
  <si>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</si>
  <si>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</si>
  <si>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</si>
  <si>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</si>
  <si>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</si>
  <si>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</si>
  <si>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</si>
  <si>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</si>
  <si>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</si>
  <si>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</si>
  <si>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</si>
  <si>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</si>
  <si>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</si>
  <si>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</si>
  <si>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</si>
  <si>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</si>
  <si>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</si>
  <si>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</si>
  <si>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</si>
  <si>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</si>
  <si>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</si>
  <si>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</si>
  <si>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</si>
  <si>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</si>
  <si>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</si>
  <si>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</si>
  <si>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</si>
  <si>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</si>
  <si>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</si>
  <si>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</si>
  <si>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</si>
  <si>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</si>
  <si>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</si>
  <si>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</si>
  <si>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</si>
  <si>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</si>
  <si>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</si>
  <si>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</si>
  <si>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</si>
  <si>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</si>
  <si>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</si>
  <si>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</si>
  <si>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</si>
  <si>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</si>
  <si>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</si>
  <si>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</si>
  <si>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</si>
  <si>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</si>
  <si>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</si>
  <si>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</si>
  <si>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</si>
  <si>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</si>
  <si>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</si>
  <si>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</si>
  <si>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</si>
  <si>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</si>
  <si>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</si>
  <si>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</si>
  <si>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</si>
  <si>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</si>
  <si>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</si>
  <si>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</si>
  <si>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</si>
  <si>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</si>
  <si>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</si>
  <si>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</si>
  <si>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</si>
  <si>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</si>
  <si>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</si>
  <si>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</si>
  <si>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</si>
  <si>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</si>
  <si>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</si>
  <si>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</si>
  <si>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</si>
  <si>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</si>
  <si>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</si>
  <si>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</si>
  <si>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</si>
  <si>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</si>
  <si>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</si>
  <si>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</si>
  <si>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</si>
  <si>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</si>
  <si>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</si>
  <si>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</si>
  <si>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</si>
  <si>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</si>
  <si>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</si>
  <si>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</si>
  <si>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</si>
  <si>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</si>
  <si>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</si>
  <si>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</si>
  <si>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</si>
  <si>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</si>
  <si>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</si>
  <si>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</si>
  <si>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</si>
  <si>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</si>
  <si>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</si>
  <si>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</si>
  <si>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</si>
  <si>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</si>
  <si>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</si>
  <si>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</si>
  <si>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</si>
  <si>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</si>
  <si>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</si>
  <si>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</si>
  <si>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</si>
  <si>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</si>
  <si>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</si>
  <si>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</si>
  <si>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</si>
  <si>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</si>
  <si>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</si>
  <si>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</si>
  <si>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</si>
  <si>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</si>
  <si>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</si>
  <si>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</si>
  <si>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</si>
  <si>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</si>
  <si>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</si>
  <si>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</si>
  <si>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</si>
  <si>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</si>
  <si>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</si>
  <si>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</si>
  <si>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</si>
  <si>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</si>
  <si>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</si>
  <si>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</si>
  <si>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</si>
  <si>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</si>
  <si>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</si>
  <si>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</si>
  <si>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</si>
  <si>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</si>
  <si>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</si>
  <si>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</si>
  <si>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</si>
  <si>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</si>
  <si>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</si>
  <si>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</si>
  <si>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</si>
  <si>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</si>
  <si>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</si>
  <si>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</si>
  <si>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</si>
  <si>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</si>
  <si>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</si>
  <si>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</si>
  <si>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</si>
  <si>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</si>
  <si>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</si>
  <si>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</si>
  <si>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</si>
  <si>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</si>
  <si>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</si>
  <si>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</si>
  <si>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</si>
  <si>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</si>
  <si>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</si>
  <si>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</si>
  <si>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</si>
  <si>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</si>
  <si>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</si>
  <si>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</si>
  <si>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</si>
  <si>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</si>
  <si>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</si>
  <si>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</si>
  <si>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</si>
  <si>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</si>
  <si>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</si>
  <si>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</si>
  <si>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</si>
  <si>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</si>
  <si>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</si>
  <si>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</si>
  <si>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</si>
  <si>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</si>
  <si>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</si>
  <si>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</si>
  <si>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</si>
  <si>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</si>
  <si>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</si>
  <si>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</si>
  <si>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</si>
  <si>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</si>
  <si>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</si>
  <si>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</si>
  <si>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</si>
  <si>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</si>
  <si>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</si>
  <si>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</si>
  <si>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</si>
  <si>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</si>
  <si>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</si>
  <si>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</si>
  <si>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</si>
  <si>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</si>
  <si>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</si>
  <si>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</si>
  <si>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</si>
  <si>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</si>
  <si>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</si>
  <si>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</si>
  <si>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</si>
  <si>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</si>
  <si>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</si>
  <si>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</si>
  <si>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</si>
  <si>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</si>
  <si>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</si>
  <si>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</si>
  <si>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</si>
  <si>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</si>
  <si>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</si>
  <si>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</si>
  <si>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</si>
  <si>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</si>
  <si>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</si>
  <si>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</si>
  <si>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</si>
  <si>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</si>
  <si>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</si>
  <si>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</si>
  <si>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</si>
  <si>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</si>
  <si>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</si>
  <si>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</si>
  <si>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</si>
  <si>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</si>
  <si>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</si>
  <si>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</si>
  <si>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</si>
  <si>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</si>
  <si>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</si>
  <si>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</si>
  <si>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</si>
  <si>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</si>
  <si>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</si>
  <si>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</si>
  <si>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</si>
  <si>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</si>
  <si>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</si>
  <si>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</si>
  <si>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</si>
  <si>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</si>
  <si>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</si>
  <si>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</si>
  <si>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</si>
  <si>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</si>
  <si>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</si>
  <si>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</si>
  <si>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</si>
  <si>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</si>
  <si>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</si>
  <si>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</si>
  <si>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</si>
  <si>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</si>
  <si>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</si>
  <si>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</si>
  <si>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</si>
  <si>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</si>
  <si>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</si>
  <si>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</si>
  <si>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</si>
  <si>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</si>
  <si>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</si>
  <si>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</si>
  <si>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</si>
  <si>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</si>
  <si>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</si>
  <si>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</si>
  <si>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</si>
  <si>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</si>
  <si>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</si>
  <si>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</si>
  <si>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</si>
  <si>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</si>
  <si>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</si>
  <si>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</si>
  <si>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</si>
  <si>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</si>
  <si>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</si>
  <si>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</si>
  <si>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</si>
  <si>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</si>
  <si>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</si>
  <si>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</si>
  <si>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</si>
  <si>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</si>
  <si>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</si>
  <si>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</si>
  <si>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</si>
  <si>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</si>
  <si>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</si>
  <si>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</si>
  <si>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</si>
  <si>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</si>
  <si>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</si>
  <si>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</si>
  <si>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</si>
  <si>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</si>
  <si>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</si>
  <si>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</si>
  <si>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</si>
  <si>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</si>
  <si>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</si>
  <si>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</si>
  <si>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</si>
  <si>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</si>
  <si>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</si>
  <si>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</si>
  <si>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</si>
  <si>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</si>
  <si>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</si>
  <si>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</si>
  <si>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</si>
  <si>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</si>
  <si>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</si>
  <si>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</si>
  <si>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</si>
  <si>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</si>
  <si>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</si>
  <si>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</si>
  <si>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</si>
  <si>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</si>
  <si>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</si>
  <si>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</si>
  <si>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</si>
  <si>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</si>
  <si>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</si>
  <si>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</si>
  <si>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</si>
  <si>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</si>
  <si>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</si>
  <si>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</si>
  <si>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</si>
  <si>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</si>
  <si>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</si>
  <si>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</si>
  <si>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</si>
  <si>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</si>
  <si>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</si>
  <si>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</si>
  <si>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</si>
  <si>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</si>
  <si>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</si>
  <si>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</si>
  <si>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</si>
  <si>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</si>
  <si>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</si>
  <si>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</si>
  <si>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</si>
  <si>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</si>
  <si>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</si>
  <si>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</si>
  <si>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</si>
  <si>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</si>
  <si>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</si>
  <si>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</si>
  <si>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</si>
  <si>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</si>
  <si>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</si>
  <si>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</si>
  <si>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</si>
  <si>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</si>
  <si>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</si>
  <si>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</si>
  <si>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</si>
  <si>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</si>
  <si>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</si>
  <si>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</si>
  <si>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</si>
  <si>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</si>
  <si>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</si>
  <si>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</si>
  <si>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</si>
  <si>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</si>
  <si>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</si>
  <si>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</si>
  <si>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</si>
  <si>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</si>
  <si>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</si>
  <si>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</si>
  <si>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</si>
  <si>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</si>
  <si>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</si>
  <si>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</si>
  <si>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</si>
  <si>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</si>
  <si>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</si>
  <si>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</si>
  <si>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</si>
  <si>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</si>
  <si>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</si>
  <si>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</si>
  <si>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</si>
  <si>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</si>
  <si>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</si>
  <si>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</si>
  <si>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</si>
  <si>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</si>
  <si>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</si>
  <si>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</si>
  <si>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</si>
  <si>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</si>
  <si>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</si>
  <si>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</si>
  <si>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</si>
  <si>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</si>
  <si>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</si>
  <si>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</si>
  <si>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</si>
  <si>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</si>
  <si>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</si>
  <si>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</si>
  <si>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</si>
  <si>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</si>
  <si>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</si>
  <si>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</si>
  <si>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</si>
  <si>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</si>
  <si>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</si>
  <si>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</si>
  <si>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</si>
  <si>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</si>
  <si>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</si>
  <si>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</si>
  <si>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</si>
  <si>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</si>
  <si>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</si>
  <si>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</si>
  <si>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</si>
  <si>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</si>
  <si>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</si>
  <si>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</si>
  <si>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</si>
  <si>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</si>
  <si>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</si>
  <si>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</si>
  <si>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</si>
  <si>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</si>
  <si>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</si>
  <si>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</si>
  <si>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</si>
  <si>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</si>
  <si>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</si>
  <si>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</si>
  <si>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</si>
  <si>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</si>
  <si>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</si>
  <si>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</si>
  <si>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</si>
  <si>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</si>
  <si>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</si>
  <si>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</si>
  <si>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</si>
  <si>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</si>
  <si>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</si>
  <si>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</si>
  <si>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</si>
  <si>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</si>
  <si>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</si>
  <si>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</si>
  <si>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</si>
  <si>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</si>
  <si>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</si>
  <si>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</si>
  <si>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</si>
  <si>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</si>
  <si>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</si>
  <si>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</si>
  <si>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</si>
  <si>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</si>
  <si>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</si>
  <si>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</si>
  <si>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</si>
  <si>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</si>
  <si>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</si>
  <si>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</si>
  <si>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</si>
  <si>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</si>
  <si>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</si>
  <si>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</si>
  <si>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</si>
  <si>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</si>
  <si>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</si>
  <si>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</si>
  <si>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</si>
  <si>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</si>
  <si>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</si>
  <si>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</si>
  <si>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</si>
  <si>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</si>
  <si>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</si>
  <si>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</si>
  <si>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</si>
  <si>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</si>
  <si>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</si>
  <si>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</si>
  <si>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</si>
  <si>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</si>
  <si>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</si>
  <si>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</si>
  <si>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</si>
  <si>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</si>
  <si>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</si>
  <si>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</si>
  <si>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</si>
  <si>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</si>
  <si>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</si>
  <si>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</si>
  <si>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</si>
  <si>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</si>
  <si>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</si>
  <si>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</si>
  <si>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</si>
  <si>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</si>
  <si>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</si>
  <si>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</si>
  <si>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</si>
  <si>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</si>
  <si>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</si>
  <si>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</si>
  <si>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</si>
  <si>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</si>
  <si>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</si>
  <si>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</si>
  <si>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</si>
  <si>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</si>
  <si>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</si>
  <si>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</si>
  <si>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</si>
  <si>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</si>
  <si>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</si>
  <si>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</si>
  <si>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</si>
  <si>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</si>
  <si>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</si>
  <si>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</si>
  <si>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</si>
  <si>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</si>
  <si>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</si>
  <si>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</si>
  <si>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</si>
  <si>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</si>
  <si>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</si>
  <si>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</si>
  <si>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</si>
  <si>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</si>
  <si>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</si>
  <si>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</si>
  <si>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</si>
  <si>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</si>
  <si>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</si>
  <si>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</si>
  <si>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</si>
  <si>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</si>
  <si>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</si>
  <si>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</si>
  <si>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</si>
  <si>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</si>
  <si>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</si>
  <si>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</si>
  <si>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</si>
  <si>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</si>
  <si>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</si>
  <si>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</si>
  <si>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</si>
  <si>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</si>
  <si>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</si>
  <si>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</si>
  <si>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</si>
  <si>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</si>
  <si>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</si>
  <si>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</si>
  <si>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</si>
  <si>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</si>
  <si>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</si>
  <si>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</si>
  <si>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</si>
  <si>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</si>
  <si>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</si>
  <si>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</si>
  <si>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</si>
  <si>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</si>
  <si>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</si>
  <si>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</si>
  <si>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</si>
  <si>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</si>
  <si>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</si>
  <si>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</si>
  <si>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</si>
  <si>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</si>
  <si>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</si>
  <si>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</si>
  <si>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</si>
  <si>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</si>
  <si>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</si>
  <si>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</si>
  <si>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</si>
  <si>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</si>
  <si>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</si>
  <si>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</si>
  <si>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</si>
  <si>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</si>
  <si>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</si>
  <si>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</si>
  <si>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</si>
  <si>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</si>
  <si>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</si>
  <si>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</si>
  <si>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</si>
  <si>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</si>
  <si>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</si>
  <si>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</si>
  <si>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</si>
  <si>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</si>
  <si>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</si>
  <si>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</si>
  <si>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</si>
  <si>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</si>
  <si>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</si>
  <si>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</si>
  <si>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</si>
  <si>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</si>
  <si>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</si>
  <si>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</si>
  <si>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</si>
  <si>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</si>
  <si>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</si>
  <si>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</si>
  <si>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</si>
  <si>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</si>
  <si>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</si>
  <si>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</si>
  <si>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</si>
  <si>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</si>
  <si>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</si>
  <si>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</si>
  <si>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</si>
  <si>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</si>
  <si>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</si>
  <si>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</si>
  <si>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</si>
  <si>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</si>
  <si>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</si>
  <si>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</si>
  <si>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</si>
  <si>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</si>
  <si>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</si>
  <si>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</si>
  <si>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</si>
  <si>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</si>
  <si>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</si>
  <si>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</si>
  <si>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</si>
  <si>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</si>
  <si>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</si>
  <si>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</si>
  <si>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</si>
  <si>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</si>
  <si>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</si>
  <si>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</si>
  <si>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</si>
  <si>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</si>
  <si>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</si>
  <si>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</si>
  <si>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</si>
  <si>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</si>
  <si>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</si>
  <si>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</si>
  <si>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</si>
  <si>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</si>
  <si>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</si>
  <si>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</si>
  <si>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</si>
  <si>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</si>
  <si>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</si>
  <si>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</si>
  <si>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</si>
  <si>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</si>
  <si>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</si>
  <si>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</si>
  <si>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</si>
  <si>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</si>
  <si>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</si>
  <si>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</si>
  <si>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</si>
  <si>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</si>
  <si>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</si>
  <si>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</si>
  <si>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</si>
  <si>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</si>
  <si>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</si>
  <si>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</si>
  <si>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</si>
  <si>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</si>
  <si>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</si>
  <si>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</si>
  <si>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</si>
  <si>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</si>
  <si>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</si>
  <si>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</si>
  <si>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</si>
  <si>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</si>
  <si>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</si>
  <si>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</si>
  <si>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</si>
  <si>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</si>
  <si>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</si>
  <si>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</si>
  <si>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</si>
  <si>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</si>
  <si>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</si>
  <si>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</si>
  <si>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</si>
  <si>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</si>
  <si>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</si>
  <si>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</si>
  <si>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</si>
  <si>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</si>
  <si>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</si>
  <si>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</si>
  <si>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</si>
  <si>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</si>
  <si>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</si>
  <si>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</si>
  <si>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</si>
  <si>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</si>
  <si>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</si>
  <si>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</si>
  <si>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</si>
  <si>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</si>
  <si>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</si>
  <si>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</si>
  <si>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</si>
  <si>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</si>
  <si>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</si>
  <si>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</si>
  <si>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</si>
  <si>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</si>
  <si>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</si>
  <si>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</si>
  <si>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</si>
  <si>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</si>
  <si>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</si>
  <si>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</si>
  <si>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</si>
  <si>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</si>
  <si>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</si>
  <si>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</si>
  <si>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</si>
  <si>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</si>
  <si>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</si>
  <si>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</si>
  <si>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</si>
  <si>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</si>
  <si>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</si>
  <si>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</si>
  <si>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</si>
  <si>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</si>
  <si>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</si>
  <si>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</si>
  <si>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</si>
  <si>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</si>
  <si>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</si>
  <si>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</si>
  <si>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</si>
  <si>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</si>
  <si>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</si>
  <si>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</si>
  <si>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</si>
  <si>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</si>
  <si>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</si>
  <si>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</si>
  <si>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</si>
  <si>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</si>
  <si>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</si>
  <si>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</si>
  <si>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</si>
  <si>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</si>
  <si>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</si>
  <si>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</si>
  <si>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</si>
  <si>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</si>
  <si>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</si>
  <si>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</si>
  <si>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</si>
  <si>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</si>
  <si>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</si>
  <si>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</si>
  <si>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</si>
  <si>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</si>
  <si>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</si>
  <si>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</si>
  <si>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</si>
  <si>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</si>
  <si>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</si>
  <si>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</si>
  <si>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</si>
  <si>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</si>
  <si>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</si>
  <si>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</si>
  <si>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</si>
  <si>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</si>
  <si>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</si>
  <si>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</si>
  <si>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</si>
  <si>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</si>
  <si>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</si>
  <si>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</si>
  <si>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</si>
  <si>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</si>
  <si>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</si>
  <si>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</si>
  <si>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</si>
  <si>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</si>
  <si>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</si>
  <si>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</si>
  <si>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</si>
  <si>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</si>
  <si>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</si>
  <si>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</si>
  <si>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</si>
  <si>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</si>
  <si>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</si>
  <si>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</si>
  <si>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</si>
  <si>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</si>
  <si>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</si>
  <si>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</si>
  <si>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</si>
  <si>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</si>
  <si>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</si>
  <si>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</si>
  <si>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</si>
  <si>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</si>
  <si>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</si>
  <si>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</si>
  <si>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</si>
  <si>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</si>
  <si>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</si>
  <si>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</si>
  <si>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</si>
  <si>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</si>
  <si>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</si>
  <si>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</si>
  <si>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</si>
  <si>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</si>
  <si>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</si>
  <si>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</si>
  <si>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</si>
  <si>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</si>
  <si>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</si>
  <si>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</si>
  <si>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</si>
  <si>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</si>
  <si>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</si>
  <si>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</si>
  <si>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</si>
  <si>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</si>
  <si>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</si>
  <si>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</si>
  <si>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</si>
  <si>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</si>
  <si>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</si>
  <si>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</si>
  <si>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</si>
  <si>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</si>
  <si>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</si>
  <si>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</si>
  <si>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</si>
  <si>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</si>
  <si>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</si>
  <si>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</si>
  <si>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</si>
  <si>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</si>
  <si>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</si>
  <si>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</si>
  <si>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</si>
  <si>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</si>
  <si>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</si>
  <si>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</si>
  <si>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</si>
  <si>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</si>
  <si>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</si>
  <si>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</si>
  <si>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</si>
  <si>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</si>
  <si>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</si>
  <si>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</si>
  <si>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</si>
  <si>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</si>
  <si>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</si>
  <si>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</si>
  <si>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</si>
  <si>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</si>
  <si>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</si>
  <si>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</si>
  <si>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</si>
  <si>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</si>
  <si>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</si>
  <si>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</si>
  <si>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</si>
  <si>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</si>
  <si>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</si>
  <si>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</si>
  <si>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</si>
  <si>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</si>
  <si>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</si>
  <si>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</si>
  <si>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</si>
  <si>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</si>
  <si>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</si>
  <si>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</si>
  <si>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</si>
  <si>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</si>
  <si>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</si>
  <si>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</si>
  <si>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</si>
  <si>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</si>
  <si>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</si>
  <si>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</si>
  <si>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</si>
  <si>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</si>
  <si>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</si>
  <si>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</si>
  <si>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</si>
  <si>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</si>
  <si>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</si>
  <si>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</si>
  <si>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</si>
  <si>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</si>
  <si>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</si>
  <si>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</si>
  <si>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</si>
  <si>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</si>
  <si>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</si>
  <si>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</si>
  <si>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</si>
  <si>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</si>
  <si>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</si>
  <si>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</si>
  <si>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</si>
  <si>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</si>
  <si>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</si>
  <si>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</si>
  <si>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</si>
  <si>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</si>
  <si>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</si>
  <si>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</si>
  <si>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</si>
  <si>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</si>
  <si>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</si>
  <si>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</si>
  <si>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</si>
  <si>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</si>
  <si>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</si>
  <si>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</si>
  <si>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</si>
  <si>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</si>
  <si>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</si>
  <si>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</si>
  <si>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</si>
  <si>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</si>
  <si>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</si>
  <si>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</si>
  <si>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</si>
  <si>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</si>
  <si>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</si>
  <si>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</si>
  <si>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</si>
  <si>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</si>
  <si>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</si>
  <si>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</si>
  <si>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</si>
  <si>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</si>
  <si>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</si>
  <si>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</si>
  <si>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</si>
  <si>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</si>
  <si>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</si>
  <si>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</si>
  <si>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</si>
  <si>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</si>
  <si>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</si>
  <si>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</si>
  <si>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</si>
  <si>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</si>
  <si>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</si>
  <si>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</si>
  <si>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</si>
  <si>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</si>
  <si>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</si>
  <si>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</si>
  <si>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</si>
  <si>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</si>
  <si>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</si>
  <si>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</si>
  <si>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</si>
  <si>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</si>
  <si>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</si>
  <si>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</si>
  <si>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</si>
  <si>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</si>
  <si>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</si>
  <si>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</si>
  <si>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</si>
  <si>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</si>
  <si>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</si>
  <si>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</si>
  <si>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</si>
  <si>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</si>
  <si>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</si>
  <si>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</si>
  <si>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</si>
  <si>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</si>
  <si>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</si>
  <si>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</si>
  <si>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</si>
  <si>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</si>
  <si>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</si>
  <si>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</si>
  <si>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</si>
  <si>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</si>
  <si>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</si>
  <si>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</si>
  <si>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</si>
  <si>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</si>
  <si>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</si>
  <si>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</si>
  <si>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</si>
  <si>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</si>
  <si>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</si>
  <si>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</si>
  <si>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</si>
  <si>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</si>
  <si>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</si>
  <si>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</si>
  <si>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</si>
  <si>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</si>
  <si>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</si>
  <si>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</si>
  <si>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</si>
  <si>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</si>
  <si>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</si>
  <si>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</si>
  <si>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</si>
  <si>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</si>
  <si>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</si>
  <si>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</si>
  <si>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</si>
  <si>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</si>
  <si>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</si>
  <si>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</si>
  <si>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</si>
  <si>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</si>
  <si>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</si>
  <si>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</si>
  <si>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</si>
  <si>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</si>
  <si>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</si>
  <si>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</si>
  <si>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</si>
  <si>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</si>
  <si>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</si>
  <si>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</si>
  <si>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</si>
  <si>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</si>
  <si>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</si>
  <si>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</si>
  <si>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</si>
  <si>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</si>
  <si>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</si>
  <si>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</si>
  <si>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</si>
  <si>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</si>
  <si>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</si>
  <si>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</si>
  <si>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</si>
  <si>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</si>
  <si>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</si>
  <si>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</si>
  <si>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</si>
  <si>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</si>
  <si>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</si>
  <si>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</si>
  <si>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</si>
  <si>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</si>
  <si>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</si>
  <si>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</si>
  <si>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</si>
  <si>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</si>
  <si>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</si>
  <si>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</si>
  <si>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</si>
  <si>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</si>
  <si>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</si>
  <si>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</si>
  <si>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</si>
  <si>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</si>
  <si>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</si>
  <si>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</si>
  <si>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</si>
  <si>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</si>
  <si>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</si>
  <si>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</si>
  <si>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</si>
  <si>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</si>
  <si>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</si>
  <si>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</si>
  <si>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</si>
  <si>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</si>
  <si>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</si>
  <si>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</si>
  <si>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</si>
  <si>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</si>
  <si>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</si>
  <si>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</si>
  <si>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</si>
  <si>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</si>
  <si>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</si>
  <si>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</si>
  <si>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</si>
  <si>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</si>
  <si>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</si>
  <si>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</si>
  <si>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</si>
  <si>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</si>
  <si>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</si>
  <si>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</si>
  <si>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</si>
  <si>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</si>
  <si>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</si>
  <si>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</si>
  <si>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</si>
  <si>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</si>
  <si>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</si>
  <si>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</si>
  <si>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</si>
  <si>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</si>
  <si>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</si>
  <si>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</si>
  <si>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</si>
  <si>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</si>
  <si>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</si>
  <si>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</si>
  <si>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</si>
  <si>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</si>
  <si>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</si>
  <si>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</si>
  <si>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</si>
  <si>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</si>
  <si>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</si>
  <si>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</si>
  <si>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</si>
  <si>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</si>
  <si>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</si>
  <si>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</si>
  <si>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</si>
  <si>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</si>
  <si>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</si>
  <si>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</si>
  <si>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</si>
  <si>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</si>
  <si>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</si>
  <si>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</si>
  <si>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</si>
  <si>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</si>
  <si>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</si>
  <si>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</si>
  <si>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</si>
  <si>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</si>
  <si>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</si>
  <si>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</si>
  <si>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</si>
  <si>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</si>
  <si>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</si>
  <si>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</si>
  <si>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</si>
  <si>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</si>
  <si>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</si>
  <si>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</si>
  <si>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</si>
  <si>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</si>
  <si>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</si>
  <si>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</si>
  <si>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</si>
  <si>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</si>
  <si>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</si>
  <si>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</si>
  <si>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</si>
  <si>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</si>
  <si>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</si>
  <si>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</si>
  <si>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</si>
  <si>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</si>
  <si>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</si>
  <si>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</si>
  <si>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</si>
  <si>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</si>
  <si>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</si>
  <si>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</si>
  <si>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</si>
  <si>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</si>
  <si>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</si>
  <si>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</si>
  <si>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</si>
  <si>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</si>
  <si>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</si>
  <si>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</si>
  <si>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</si>
  <si>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</si>
  <si>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</si>
  <si>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</si>
  <si>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</si>
  <si>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</si>
  <si>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</si>
  <si>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</si>
  <si>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</si>
  <si>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</si>
  <si>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</si>
  <si>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</si>
  <si>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</si>
  <si>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</si>
  <si>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</si>
  <si>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</si>
  <si>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</si>
  <si>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</si>
  <si>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</si>
  <si>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</si>
  <si>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</si>
  <si>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</si>
  <si>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</si>
  <si>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</si>
  <si>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</si>
  <si>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</si>
  <si>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</si>
  <si>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</si>
  <si>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</si>
  <si>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</si>
  <si>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</si>
  <si>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</si>
  <si>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</si>
  <si>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</si>
  <si>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</si>
  <si>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</si>
  <si>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</si>
  <si>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</si>
  <si>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</si>
  <si>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</si>
  <si>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</si>
  <si>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</si>
  <si>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</si>
  <si>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</si>
  <si>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</si>
  <si>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</si>
  <si>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</si>
  <si>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</si>
  <si>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</si>
  <si>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</si>
  <si>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</si>
  <si>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</si>
  <si>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</si>
  <si>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</si>
  <si>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</si>
  <si>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</si>
  <si>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</si>
  <si>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</si>
  <si>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</si>
  <si>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</si>
  <si>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</si>
  <si>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</si>
  <si>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</si>
  <si>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</si>
  <si>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</si>
  <si>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</si>
  <si>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</si>
  <si>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</si>
  <si>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</si>
  <si>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</si>
  <si>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</si>
  <si>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</si>
  <si>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</si>
  <si>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</si>
  <si>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</si>
  <si>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</si>
  <si>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</si>
  <si>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</si>
  <si>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</si>
  <si>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</si>
  <si>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</si>
  <si>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</si>
  <si>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</si>
  <si>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</si>
  <si>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</si>
  <si>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</si>
  <si>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</si>
  <si>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</si>
  <si>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</si>
  <si>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</si>
  <si>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</si>
  <si>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</si>
  <si>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</si>
  <si>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</si>
  <si>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</si>
  <si>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</si>
  <si>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</si>
  <si>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</si>
  <si>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</si>
  <si>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</si>
  <si>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</si>
  <si>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</si>
  <si>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</si>
  <si>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</si>
  <si>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</si>
  <si>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</si>
  <si>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</si>
  <si>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</si>
  <si>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</si>
  <si>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</si>
  <si>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</si>
  <si>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</si>
  <si>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</si>
  <si>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</si>
  <si>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</si>
  <si>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</si>
  <si>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</si>
  <si>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</si>
  <si>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</si>
  <si>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</si>
  <si>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</si>
  <si>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</si>
  <si>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</si>
  <si>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</si>
  <si>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</si>
  <si>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</si>
  <si>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</si>
  <si>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</si>
  <si>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</si>
  <si>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</si>
  <si>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</si>
  <si>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</si>
  <si>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</si>
  <si>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</si>
  <si>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</si>
  <si>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</si>
  <si>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</si>
  <si>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</si>
  <si>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</si>
  <si>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</si>
  <si>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</si>
  <si>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</si>
  <si>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</si>
  <si>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</si>
  <si>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</si>
  <si>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</si>
  <si>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</si>
  <si>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</si>
  <si>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</si>
  <si>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</si>
  <si>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</si>
  <si>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</si>
  <si>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</si>
  <si>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</si>
  <si>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</si>
  <si>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</si>
  <si>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</si>
  <si>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</si>
  <si>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</si>
  <si>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</si>
  <si>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</si>
  <si>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</si>
  <si>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</si>
  <si>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</si>
  <si>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</si>
  <si>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</si>
  <si>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</si>
  <si>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</si>
  <si>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</si>
  <si>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</si>
  <si>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</si>
  <si>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</si>
  <si>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</si>
  <si>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</si>
  <si>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</si>
  <si>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</si>
  <si>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</si>
  <si>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</si>
  <si>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</si>
  <si>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</si>
  <si>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</si>
  <si>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</si>
  <si>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</si>
  <si>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</si>
  <si>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</si>
  <si>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</si>
  <si>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</si>
  <si>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</si>
  <si>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</si>
  <si>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</si>
  <si>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</si>
  <si>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</si>
  <si>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</si>
  <si>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</si>
  <si>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</si>
  <si>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</si>
  <si>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</si>
  <si>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</si>
  <si>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</si>
  <si>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</si>
  <si>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</si>
  <si>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</si>
  <si>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</si>
  <si>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</si>
  <si>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</si>
  <si>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</si>
  <si>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</si>
  <si>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</si>
  <si>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</si>
  <si>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</si>
  <si>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</si>
  <si>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</si>
  <si>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</si>
  <si>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</si>
  <si>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</si>
  <si>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</si>
  <si>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</si>
  <si>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</si>
  <si>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</si>
  <si>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</si>
  <si>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</si>
  <si>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</si>
  <si>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</si>
  <si>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</si>
  <si>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</si>
  <si>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</si>
  <si>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</si>
  <si>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</si>
  <si>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</si>
  <si>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</si>
  <si>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</si>
  <si>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</si>
  <si>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</si>
  <si>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</si>
  <si>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</si>
  <si>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</si>
  <si>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</si>
  <si>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</si>
  <si>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</si>
  <si>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</si>
  <si>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</si>
  <si>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</si>
  <si>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</si>
  <si>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</si>
  <si>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</si>
  <si>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</si>
  <si>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</si>
  <si>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</si>
  <si>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</si>
  <si>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</si>
  <si>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</si>
  <si>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</si>
  <si>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</si>
  <si>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</si>
  <si>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</si>
  <si>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</si>
  <si>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</si>
  <si>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</si>
  <si>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</si>
  <si>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</si>
  <si>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</si>
  <si>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</si>
  <si>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</si>
  <si>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</si>
  <si>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</si>
  <si>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</si>
  <si>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</si>
  <si>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</si>
  <si>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</si>
  <si>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</si>
  <si>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</si>
  <si>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</si>
  <si>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</si>
  <si>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</si>
  <si>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</si>
  <si>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</si>
  <si>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</si>
  <si>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</si>
  <si>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</si>
  <si>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</si>
  <si>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</si>
  <si>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</si>
  <si>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</si>
  <si>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</si>
  <si>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</si>
  <si>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</si>
  <si>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</si>
  <si>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</si>
  <si>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</si>
  <si>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</si>
  <si>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</si>
  <si>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</si>
  <si>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</si>
  <si>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</si>
  <si>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</si>
  <si>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</si>
  <si>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</si>
  <si>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</si>
  <si>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</si>
  <si>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</si>
  <si>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</si>
  <si>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</si>
  <si>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</si>
  <si>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</si>
  <si>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</si>
  <si>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</si>
  <si>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</si>
  <si>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</si>
  <si>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</si>
  <si>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</si>
  <si>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</si>
  <si>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</si>
  <si>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</si>
  <si>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</si>
  <si>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</si>
  <si>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</si>
  <si>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</si>
  <si>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</si>
  <si>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</si>
  <si>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</si>
  <si>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</si>
  <si>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</si>
  <si>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</si>
  <si>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</si>
  <si>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</si>
  <si>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</si>
  <si>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</si>
  <si>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</si>
  <si>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</si>
  <si>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</si>
  <si>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</si>
  <si>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</si>
  <si>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</si>
  <si>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</si>
  <si>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</si>
  <si>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</si>
  <si>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</si>
  <si>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</si>
  <si>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</si>
  <si>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</si>
  <si>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</si>
  <si>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</si>
  <si>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</si>
  <si>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</si>
  <si>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</si>
  <si>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</si>
  <si>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</si>
  <si>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</si>
  <si>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</si>
  <si>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</si>
  <si>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</si>
  <si>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</si>
  <si>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</si>
  <si>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</si>
  <si>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</si>
  <si>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</si>
  <si>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</si>
  <si>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</si>
  <si>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</si>
  <si>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</si>
  <si>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</si>
  <si>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</si>
  <si>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</si>
  <si>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</si>
  <si>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</si>
  <si>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</si>
  <si>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</si>
  <si>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</si>
  <si>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</si>
  <si>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</si>
  <si>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</si>
  <si>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</si>
  <si>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</si>
  <si>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</si>
  <si>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</si>
  <si>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</si>
  <si>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</si>
  <si>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</si>
  <si>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</si>
  <si>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</si>
  <si>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</si>
  <si>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</si>
  <si>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</si>
  <si>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</si>
  <si>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</si>
  <si>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</si>
  <si>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</si>
  <si>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</si>
  <si>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</si>
  <si>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</si>
  <si>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</si>
  <si>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</si>
  <si>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</si>
  <si>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</si>
  <si>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</si>
  <si>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</si>
  <si>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</si>
  <si>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</si>
  <si>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</si>
  <si>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</si>
  <si>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</si>
  <si>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</si>
  <si>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</si>
  <si>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</si>
  <si>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</si>
  <si>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</si>
  <si>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</si>
  <si>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</si>
  <si>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</si>
  <si>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</si>
  <si>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</si>
  <si>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</si>
  <si>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</si>
  <si>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</si>
  <si>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</si>
  <si>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</si>
  <si>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</si>
  <si>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</si>
  <si>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</si>
  <si>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</si>
  <si>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</si>
  <si>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</si>
  <si>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</si>
  <si>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</si>
  <si>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</si>
  <si>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</si>
  <si>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</si>
  <si>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</si>
  <si>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</si>
  <si>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</si>
  <si>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</si>
  <si>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</si>
  <si>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</si>
  <si>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</si>
  <si>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</si>
  <si>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</si>
  <si>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</si>
  <si>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</si>
  <si>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</si>
  <si>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</si>
  <si>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</si>
  <si>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</si>
  <si>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</si>
  <si>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</si>
  <si>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</si>
  <si>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</si>
  <si>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</si>
  <si>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</si>
  <si>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</si>
  <si>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</si>
  <si>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</si>
  <si>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</si>
  <si>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</si>
  <si>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</si>
  <si>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</si>
  <si>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</si>
  <si>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</si>
  <si>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</si>
  <si>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</si>
  <si>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</si>
  <si>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</si>
  <si>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</si>
  <si>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</si>
  <si>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</si>
  <si>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</si>
  <si>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</si>
  <si>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</si>
  <si>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</si>
  <si>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</si>
  <si>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</si>
  <si>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</si>
  <si>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</si>
  <si>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</si>
  <si>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</si>
  <si>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</si>
  <si>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</si>
  <si>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</si>
  <si>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</si>
  <si>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</si>
  <si>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</si>
  <si>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</si>
  <si>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</si>
  <si>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</si>
  <si>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</si>
  <si>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</si>
  <si>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</si>
  <si>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</si>
  <si>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</si>
  <si>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</si>
  <si>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</si>
  <si>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</si>
  <si>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</si>
  <si>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</si>
  <si>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</si>
  <si>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</si>
  <si>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</si>
  <si>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</si>
  <si>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</si>
  <si>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</si>
  <si>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</si>
  <si>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</si>
  <si>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</si>
  <si>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</si>
  <si>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</si>
  <si>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</si>
  <si>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</si>
  <si>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</si>
  <si>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</si>
  <si>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</si>
  <si>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</si>
  <si>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</si>
  <si>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</si>
  <si>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</si>
  <si>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</si>
  <si>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</si>
  <si>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</si>
  <si>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</si>
  <si>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</si>
  <si>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</si>
  <si>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</si>
  <si>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</si>
  <si>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</si>
  <si>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</si>
  <si>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</si>
  <si>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</si>
  <si>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</si>
  <si>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</si>
  <si>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</si>
  <si>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</si>
  <si>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</si>
  <si>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</si>
  <si>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</si>
  <si>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</si>
  <si>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</si>
  <si>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</si>
  <si>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</si>
  <si>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</si>
  <si>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</si>
  <si>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</si>
  <si>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</si>
  <si>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</si>
  <si>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</si>
  <si>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</si>
  <si>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</si>
  <si>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</si>
  <si>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</si>
  <si>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</si>
  <si>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</si>
  <si>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</si>
  <si>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</si>
  <si>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</si>
  <si>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</si>
  <si>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</si>
  <si>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</si>
  <si>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</si>
  <si>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</si>
  <si>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</si>
  <si>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</si>
  <si>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</si>
  <si>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</si>
  <si>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</si>
  <si>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</si>
  <si>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</si>
  <si>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</si>
  <si>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</si>
  <si>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</si>
  <si>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</si>
  <si>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</si>
  <si>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</si>
  <si>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</si>
  <si>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</si>
  <si>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</si>
  <si>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</si>
  <si>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</si>
  <si>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</si>
  <si>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</si>
  <si>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</si>
  <si>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</si>
  <si>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</si>
  <si>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</si>
  <si>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</si>
  <si>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</si>
  <si>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</si>
  <si>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</si>
  <si>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</si>
  <si>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</si>
  <si>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</si>
  <si>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</si>
  <si>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</si>
  <si>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</si>
  <si>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</si>
  <si>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</si>
  <si>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</si>
  <si>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</si>
  <si>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</si>
  <si>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</si>
  <si>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</si>
  <si>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</si>
  <si>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</si>
  <si>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</si>
  <si>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</si>
  <si>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</si>
  <si>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</si>
  <si>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</si>
  <si>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</si>
  <si>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</si>
  <si>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</si>
  <si>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</si>
  <si>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</si>
  <si>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</si>
  <si>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</si>
  <si>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</si>
  <si>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</si>
  <si>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</si>
  <si>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</si>
  <si>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</si>
  <si>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</si>
  <si>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</si>
  <si>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</si>
  <si>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</si>
  <si>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</si>
  <si>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</si>
  <si>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</si>
  <si>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</si>
  <si>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</si>
  <si>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</si>
  <si>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</si>
  <si>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</si>
  <si>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</si>
  <si>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</si>
  <si>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</si>
  <si>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</si>
  <si>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</si>
  <si>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</si>
  <si>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</si>
  <si>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</si>
  <si>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</si>
  <si>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</si>
  <si>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</si>
  <si>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</si>
  <si>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</si>
  <si>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</si>
  <si>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</si>
  <si>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</si>
  <si>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</si>
  <si>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</si>
  <si>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</si>
  <si>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</si>
  <si>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</si>
  <si>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</si>
  <si>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</si>
  <si>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</si>
  <si>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</si>
  <si>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</si>
  <si>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</si>
  <si>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</si>
  <si>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</si>
  <si>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</si>
  <si>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</si>
  <si>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</si>
  <si>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</si>
  <si>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</si>
  <si>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</si>
  <si>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</si>
  <si>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</si>
  <si>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</si>
  <si>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</si>
  <si>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</si>
  <si>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</si>
  <si>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</si>
  <si>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</si>
  <si>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</si>
  <si>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</si>
  <si>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</si>
  <si>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</si>
  <si>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</si>
  <si>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</si>
  <si>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</si>
  <si>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</si>
  <si>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</si>
  <si>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</si>
  <si>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</si>
  <si>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</si>
  <si>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</si>
  <si>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</si>
  <si>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</si>
  <si>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</si>
  <si>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</si>
  <si>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</si>
  <si>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</si>
  <si>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</si>
  <si>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</si>
  <si>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</si>
  <si>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</si>
  <si>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</si>
  <si>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</si>
  <si>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</si>
  <si>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</si>
  <si>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</si>
  <si>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</si>
  <si>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</si>
  <si>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</si>
  <si>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</si>
  <si>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</si>
  <si>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</si>
  <si>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</si>
  <si>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</si>
  <si>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</si>
  <si>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</si>
  <si>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</si>
  <si>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</si>
  <si>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</si>
  <si>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</si>
  <si>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</si>
  <si>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</si>
  <si>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</si>
  <si>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</si>
  <si>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</si>
  <si>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</si>
  <si>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</si>
  <si>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</si>
  <si>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</si>
  <si>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</si>
  <si>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</si>
  <si>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</si>
  <si>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</si>
  <si>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</si>
  <si>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</si>
  <si>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</si>
  <si>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</si>
  <si>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</si>
  <si>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</si>
  <si>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</si>
  <si>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</si>
  <si>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</si>
  <si>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</si>
  <si>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</si>
  <si>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</si>
  <si>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</si>
  <si>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</si>
  <si>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</si>
  <si>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</si>
  <si>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</si>
  <si>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</si>
  <si>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</si>
  <si>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</si>
  <si>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</si>
  <si>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</si>
  <si>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</si>
  <si>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</si>
  <si>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</si>
  <si>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</si>
  <si>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</si>
  <si>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</si>
  <si>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</si>
  <si>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</si>
  <si>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</si>
  <si>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</si>
  <si>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</si>
  <si>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</si>
  <si>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</si>
  <si>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</si>
  <si>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</si>
  <si>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</si>
  <si>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</si>
  <si>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</si>
  <si>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</si>
  <si>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</si>
  <si>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</si>
  <si>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</si>
  <si>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</si>
  <si>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</si>
  <si>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</si>
  <si>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</si>
  <si>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</si>
  <si>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</si>
  <si>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</si>
  <si>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</si>
  <si>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</si>
  <si>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</si>
  <si>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</si>
  <si>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</si>
  <si>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</si>
  <si>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</si>
  <si>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</si>
  <si>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</si>
  <si>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</si>
  <si>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</si>
  <si>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</si>
  <si>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</si>
  <si>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</si>
  <si>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</si>
  <si>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</si>
  <si>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</si>
  <si>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</si>
  <si>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</si>
  <si>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</si>
  <si>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</si>
  <si>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</si>
  <si>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</si>
  <si>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</si>
  <si>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</si>
  <si>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</si>
  <si>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</si>
  <si>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</si>
  <si>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</si>
  <si>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</si>
  <si>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</si>
  <si>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</si>
  <si>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</si>
  <si>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</si>
  <si>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</si>
  <si>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</si>
  <si>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</si>
  <si>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</si>
  <si>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</si>
  <si>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</si>
  <si>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</si>
  <si>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</si>
  <si>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</si>
  <si>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</si>
  <si>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</si>
  <si>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</si>
  <si>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</si>
  <si>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</si>
  <si>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</si>
  <si>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</si>
  <si>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</si>
  <si>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</si>
  <si>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</si>
  <si>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</si>
  <si>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</si>
  <si>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</si>
  <si>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</si>
  <si>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</si>
  <si>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</si>
  <si>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</si>
  <si>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</si>
  <si>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</si>
  <si>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</si>
  <si>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</si>
  <si>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</si>
  <si>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</si>
  <si>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</si>
  <si>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</si>
  <si>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</si>
  <si>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</si>
  <si>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</si>
  <si>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</si>
  <si>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</si>
  <si>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</si>
  <si>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</si>
  <si>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</si>
  <si>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</si>
  <si>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</si>
  <si>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</si>
  <si>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</si>
  <si>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</si>
  <si>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</si>
  <si>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</si>
  <si>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</si>
  <si>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</si>
  <si>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</si>
  <si>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</si>
  <si>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</si>
  <si>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</si>
  <si>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</si>
  <si>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</si>
  <si>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</si>
  <si>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</si>
  <si>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</si>
  <si>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</si>
  <si>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</si>
  <si>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</si>
  <si>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</si>
  <si>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</si>
  <si>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</si>
  <si>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</si>
  <si>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</si>
  <si>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</si>
  <si>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</si>
  <si>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</si>
  <si>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</si>
  <si>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</si>
  <si>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</si>
  <si>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</si>
  <si>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</si>
  <si>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</si>
  <si>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</si>
  <si>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</si>
  <si>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</si>
  <si>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</si>
  <si>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</si>
  <si>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</si>
  <si>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</si>
  <si>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</si>
  <si>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</si>
  <si>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</si>
  <si>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</si>
  <si>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</si>
  <si>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</si>
  <si>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</si>
  <si>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</si>
  <si>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</si>
  <si>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</si>
  <si>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</si>
  <si>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</si>
  <si>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</si>
  <si>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</si>
  <si>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</si>
  <si>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</si>
  <si>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</si>
  <si>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</si>
  <si>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</si>
  <si>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</si>
  <si>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</si>
  <si>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</si>
  <si>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</si>
  <si>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</si>
  <si>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</si>
  <si>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</si>
  <si>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</si>
  <si>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</si>
  <si>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</si>
  <si>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</si>
  <si>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</si>
  <si>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</si>
  <si>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</si>
  <si>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</si>
  <si>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</si>
  <si>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</si>
  <si>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</si>
  <si>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</si>
  <si>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</si>
  <si>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</si>
  <si>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</si>
  <si>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</si>
  <si>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</si>
  <si>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</si>
  <si>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</si>
  <si>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</si>
  <si>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</si>
  <si>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</si>
  <si>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</si>
  <si>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</si>
  <si>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</si>
  <si>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</si>
  <si>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</si>
  <si>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</si>
  <si>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</si>
  <si>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</si>
  <si>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</si>
  <si>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</si>
  <si>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</si>
  <si>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</si>
  <si>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</si>
  <si>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</si>
  <si>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</si>
  <si>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</si>
  <si>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</si>
  <si>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</si>
  <si>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</si>
  <si>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</si>
  <si>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</si>
  <si>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</si>
  <si>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</si>
  <si>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</si>
  <si>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</si>
  <si>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</si>
  <si>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</si>
  <si>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</si>
  <si>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</si>
  <si>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</si>
  <si>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</si>
  <si>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</si>
  <si>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</si>
  <si>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</si>
  <si>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</si>
  <si>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</si>
  <si>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</si>
  <si>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</si>
  <si>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</si>
  <si>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</si>
  <si>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</si>
  <si>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</si>
  <si>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</si>
  <si>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</si>
  <si>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</si>
  <si>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</si>
  <si>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</si>
  <si>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</si>
  <si>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</si>
  <si>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</si>
  <si>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</si>
  <si>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</si>
  <si>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</si>
  <si>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</si>
  <si>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</si>
  <si>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</si>
  <si>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</si>
  <si>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</si>
  <si>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</si>
  <si>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</si>
  <si>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</si>
  <si>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</si>
  <si>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</si>
  <si>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</si>
  <si>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</si>
  <si>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</si>
  <si>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</si>
  <si>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</si>
  <si>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</si>
  <si>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</si>
  <si>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</si>
  <si>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</si>
  <si>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</si>
  <si>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</si>
  <si>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</si>
  <si>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</si>
  <si>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</si>
  <si>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</si>
  <si>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</si>
  <si>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</si>
  <si>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</si>
  <si>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</si>
  <si>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</si>
  <si>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</si>
  <si>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</si>
  <si>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</si>
  <si>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</si>
  <si>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</si>
  <si>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</si>
  <si>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</si>
  <si>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</si>
  <si>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</si>
  <si>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</si>
  <si>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</si>
  <si>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</si>
  <si>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</si>
  <si>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</si>
  <si>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</si>
  <si>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</si>
  <si>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</si>
  <si>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</si>
  <si>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</si>
  <si>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</si>
  <si>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</si>
  <si>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</si>
  <si>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</si>
  <si>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</si>
  <si>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</si>
  <si>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</si>
  <si>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</si>
  <si>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</si>
  <si>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</si>
  <si>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</si>
  <si>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</si>
  <si>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</si>
  <si>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</si>
  <si>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</si>
  <si>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</si>
  <si>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</si>
  <si>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</si>
  <si>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</si>
  <si>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</si>
  <si>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</si>
  <si>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</si>
  <si>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</si>
  <si>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</si>
  <si>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</si>
  <si>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</si>
  <si>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</si>
  <si>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</si>
  <si>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</si>
  <si>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</si>
  <si>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</si>
  <si>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</si>
  <si>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</si>
  <si>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</si>
  <si>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</si>
  <si>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</si>
  <si>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</si>
  <si>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</si>
  <si>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</si>
  <si>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</si>
  <si>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</si>
  <si>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</si>
  <si>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</si>
  <si>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</si>
  <si>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</si>
  <si>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</si>
  <si>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</si>
  <si>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</si>
  <si>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</si>
  <si>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</si>
  <si>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</si>
  <si>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</si>
  <si>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</si>
  <si>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</si>
  <si>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</si>
  <si>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</si>
  <si>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</si>
  <si>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</si>
  <si>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</si>
  <si>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</si>
  <si>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</si>
  <si>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</si>
  <si>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</si>
  <si>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</si>
  <si>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</si>
  <si>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</si>
  <si>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</si>
  <si>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</si>
  <si>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</si>
  <si>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</si>
  <si>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</si>
  <si>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</si>
  <si>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</si>
  <si>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</si>
  <si>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</si>
  <si>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</si>
  <si>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</si>
  <si>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</si>
  <si>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</si>
  <si>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</si>
  <si>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</si>
  <si>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</si>
  <si>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</si>
  <si>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</si>
  <si>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</si>
  <si>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</si>
  <si>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</si>
  <si>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</si>
  <si>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</si>
  <si>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</si>
  <si>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</si>
  <si>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</si>
  <si>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</si>
  <si>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</si>
  <si>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</si>
  <si>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</si>
  <si>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</si>
  <si>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</si>
  <si>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</si>
  <si>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</si>
  <si>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</si>
  <si>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</si>
  <si>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</si>
  <si>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</si>
  <si>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</si>
  <si>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</si>
  <si>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</si>
  <si>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</si>
  <si>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</si>
  <si>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</si>
  <si>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</si>
  <si>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</si>
  <si>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</si>
  <si>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</si>
  <si>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</si>
  <si>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</si>
  <si>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</si>
  <si>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</si>
  <si>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</si>
  <si>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</si>
  <si>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</si>
  <si>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</si>
  <si>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</si>
  <si>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</si>
  <si>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</si>
  <si>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</si>
  <si>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</si>
  <si>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</si>
  <si>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</si>
  <si>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</si>
  <si>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</si>
  <si>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</si>
  <si>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</si>
  <si>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</si>
  <si>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</si>
  <si>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</si>
  <si>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</si>
  <si>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</si>
  <si>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</si>
  <si>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</si>
  <si>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</si>
  <si>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</si>
  <si>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</si>
  <si>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</si>
  <si>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</si>
  <si>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</si>
  <si>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</si>
  <si>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</si>
  <si>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</si>
  <si>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</si>
  <si>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</si>
  <si>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</si>
  <si>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</si>
  <si>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</si>
  <si>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</si>
  <si>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</si>
  <si>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</si>
  <si>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</si>
  <si>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</si>
  <si>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</si>
  <si>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</si>
  <si>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</si>
  <si>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</si>
  <si>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</si>
  <si>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</si>
  <si>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</si>
  <si>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</si>
  <si>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</si>
  <si>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</si>
  <si>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</si>
  <si>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</si>
  <si>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</si>
  <si>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</si>
  <si>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</si>
  <si>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</si>
  <si>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</si>
  <si>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</si>
  <si>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</si>
  <si>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</si>
  <si>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</si>
  <si>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</si>
  <si>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</si>
  <si>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</si>
  <si>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</si>
  <si>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</si>
  <si>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</si>
  <si>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</si>
  <si>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</si>
  <si>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</si>
  <si>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</si>
  <si>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</si>
  <si>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</si>
  <si>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</si>
  <si>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</si>
  <si>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</si>
  <si>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</si>
  <si>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</si>
  <si>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</si>
  <si>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</si>
  <si>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</si>
  <si>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</si>
  <si>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</si>
  <si>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</si>
  <si>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</si>
  <si>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</si>
  <si>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</si>
  <si>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</si>
  <si>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</si>
  <si>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</si>
  <si>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</si>
  <si>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</si>
  <si>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</si>
  <si>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</si>
  <si>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</si>
  <si>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</si>
  <si>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</si>
  <si>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</si>
  <si>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</si>
  <si>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</si>
  <si>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</si>
  <si>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</si>
  <si>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</si>
  <si>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</si>
  <si>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</si>
  <si>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</si>
  <si>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</si>
  <si>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</si>
  <si>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</si>
  <si>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</si>
  <si>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</si>
  <si>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</si>
  <si>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</si>
  <si>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</si>
  <si>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</si>
  <si>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</si>
  <si>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</si>
  <si>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</si>
  <si>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</si>
  <si>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</si>
  <si>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</si>
  <si>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</si>
  <si>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</si>
  <si>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</si>
  <si>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</si>
  <si>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</si>
  <si>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</si>
  <si>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</si>
  <si>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</si>
  <si>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</si>
  <si>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</si>
  <si>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</si>
  <si>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</si>
  <si>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</si>
  <si>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</si>
  <si>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</si>
  <si>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</si>
  <si>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</si>
  <si>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</si>
  <si>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</si>
  <si>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</si>
  <si>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</si>
  <si>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</si>
  <si>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</si>
  <si>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</si>
  <si>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</si>
  <si>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</si>
  <si>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</si>
  <si>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</si>
  <si>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</si>
  <si>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</si>
  <si>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</si>
  <si>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</si>
  <si>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</si>
  <si>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</si>
  <si>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</si>
  <si>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</si>
  <si>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</si>
  <si>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</si>
  <si>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</si>
  <si>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</si>
  <si>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</si>
  <si>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</si>
  <si>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</si>
  <si>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</si>
  <si>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</si>
  <si>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</si>
  <si>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</si>
  <si>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</si>
  <si>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</si>
  <si>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</si>
  <si>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</si>
  <si>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</si>
  <si>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</si>
  <si>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</si>
  <si>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</si>
  <si>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</si>
  <si>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</si>
  <si>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</si>
  <si>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</si>
  <si>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</si>
  <si>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</si>
  <si>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</si>
  <si>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</si>
  <si>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</si>
  <si>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</si>
  <si>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</si>
  <si>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</si>
  <si>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</si>
  <si>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</si>
  <si>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</si>
  <si>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</si>
  <si>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</si>
  <si>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</si>
  <si>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</si>
  <si>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</si>
  <si>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</si>
  <si>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</si>
  <si>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</si>
  <si>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</si>
  <si>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</si>
  <si>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</si>
  <si>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</si>
  <si>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</si>
  <si>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</si>
  <si>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</si>
  <si>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</si>
  <si>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</si>
  <si>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</si>
  <si>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</si>
  <si>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</si>
  <si>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</si>
  <si>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</si>
  <si>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</si>
  <si>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</si>
  <si>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</si>
  <si>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</si>
  <si>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</si>
  <si>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</si>
  <si>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</si>
  <si>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</si>
  <si>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</si>
  <si>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</si>
  <si>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</si>
  <si>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</si>
  <si>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</si>
  <si>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</si>
  <si>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</si>
  <si>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</si>
  <si>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</si>
  <si>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</si>
  <si>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</si>
  <si>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</si>
  <si>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</si>
  <si>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</si>
  <si>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</si>
  <si>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</si>
  <si>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</si>
  <si>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</si>
  <si>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</si>
  <si>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</si>
  <si>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</si>
  <si>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</si>
  <si>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</si>
  <si>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</si>
  <si>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</si>
  <si>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</si>
  <si>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</si>
  <si>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</si>
  <si>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</si>
  <si>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</si>
  <si>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</si>
  <si>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</si>
  <si>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</si>
  <si>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</si>
  <si>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</si>
  <si>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</si>
  <si>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</si>
  <si>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</si>
  <si>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</si>
  <si>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</si>
  <si>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</si>
  <si>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</si>
  <si>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</si>
  <si>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</si>
  <si>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</si>
  <si>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</si>
  <si>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</si>
  <si>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</si>
  <si>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</si>
  <si>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</si>
  <si>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</si>
  <si>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</si>
  <si>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</si>
  <si>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</si>
  <si>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</si>
  <si>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</si>
  <si>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</si>
  <si>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</si>
  <si>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</si>
  <si>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</si>
  <si>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</si>
  <si>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</si>
  <si>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</si>
  <si>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</si>
  <si>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</si>
  <si>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</si>
  <si>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</si>
  <si>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</si>
  <si>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</si>
  <si>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</si>
  <si>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</si>
  <si>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</si>
  <si>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</si>
  <si>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</si>
  <si>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</si>
  <si>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</si>
  <si>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</si>
  <si>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</si>
  <si>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</si>
  <si>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</si>
  <si>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</si>
  <si>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</si>
  <si>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</si>
  <si>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</si>
  <si>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</si>
  <si>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</si>
  <si>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</si>
  <si>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</si>
  <si>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</si>
  <si>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</si>
  <si>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</si>
  <si>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</si>
  <si>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</si>
  <si>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</si>
  <si>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</si>
  <si>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</si>
  <si>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</si>
  <si>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</si>
  <si>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</si>
  <si>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</si>
  <si>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</si>
  <si>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</si>
  <si>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</si>
  <si>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</si>
  <si>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</si>
  <si>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</si>
  <si>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</si>
  <si>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</si>
  <si>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</si>
  <si>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</si>
  <si>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</si>
  <si>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</si>
  <si>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</si>
  <si>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</si>
  <si>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</si>
  <si>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</si>
  <si>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</si>
  <si>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</si>
  <si>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</si>
  <si>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</si>
  <si>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</si>
  <si>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</si>
  <si>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</si>
  <si>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</si>
  <si>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</si>
  <si>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</si>
  <si>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</si>
  <si>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</si>
  <si>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</si>
  <si>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</si>
  <si>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</si>
  <si>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</si>
  <si>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</si>
  <si>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</si>
  <si>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</si>
  <si>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</si>
  <si>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</si>
  <si>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</si>
  <si>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</si>
  <si>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</si>
  <si>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</si>
  <si>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</si>
  <si>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</si>
  <si>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</si>
  <si>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</si>
  <si>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</si>
  <si>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</si>
  <si>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</si>
  <si>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</si>
  <si>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</si>
  <si>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</si>
  <si>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</si>
  <si>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</si>
  <si>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</si>
  <si>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</si>
  <si>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</si>
  <si>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</si>
  <si>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</si>
  <si>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</si>
  <si>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</si>
  <si>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</si>
  <si>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</si>
  <si>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</si>
  <si>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</si>
  <si>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</si>
  <si>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</si>
  <si>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</si>
  <si>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</si>
  <si>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</si>
  <si>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</si>
  <si>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</si>
  <si>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</si>
  <si>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</si>
  <si>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</si>
  <si>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</si>
  <si>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</si>
  <si>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</si>
  <si>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</si>
  <si>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</si>
  <si>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</si>
  <si>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</si>
  <si>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</si>
  <si>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</si>
  <si>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</si>
  <si>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</si>
  <si>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</si>
  <si>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</si>
  <si>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</si>
  <si>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</si>
  <si>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</si>
  <si>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</si>
  <si>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</si>
  <si>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</si>
  <si>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</si>
  <si>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</si>
  <si>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</si>
  <si>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</si>
  <si>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</si>
  <si>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</si>
  <si>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</si>
  <si>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</si>
  <si>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</si>
  <si>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</si>
  <si>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</si>
  <si>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</si>
  <si>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</si>
  <si>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</si>
  <si>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</si>
  <si>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</si>
  <si>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</si>
  <si>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</si>
  <si>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</si>
  <si>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</si>
  <si>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</si>
  <si>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</si>
  <si>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</si>
  <si>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</si>
  <si>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</si>
  <si>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</si>
  <si>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</si>
  <si>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</si>
  <si>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</si>
  <si>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</si>
  <si>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</si>
  <si>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</si>
  <si>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</si>
  <si>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</si>
  <si>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</si>
  <si>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</si>
  <si>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</si>
  <si>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</si>
  <si>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</si>
  <si>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</si>
  <si>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</si>
  <si>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</si>
  <si>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</si>
  <si>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</si>
  <si>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</si>
  <si>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</si>
  <si>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</si>
  <si>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</si>
  <si>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</si>
  <si>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</si>
  <si>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</si>
  <si>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</si>
  <si>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</si>
  <si>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</si>
  <si>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</si>
  <si>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</si>
  <si>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</si>
  <si>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</si>
  <si>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</si>
  <si>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</si>
  <si>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</si>
  <si>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</si>
  <si>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</si>
  <si>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</si>
  <si>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</si>
  <si>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</si>
  <si>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</si>
  <si>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</si>
  <si>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</si>
  <si>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</si>
  <si>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</si>
  <si>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</si>
  <si>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</si>
  <si>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</si>
  <si>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</si>
  <si>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</si>
  <si>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</si>
  <si>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</si>
  <si>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</si>
  <si>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</si>
  <si>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</si>
  <si>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</si>
  <si>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</si>
  <si>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</si>
  <si>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</si>
  <si>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</si>
  <si>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</si>
  <si>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</si>
  <si>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</si>
  <si>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</si>
  <si>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</si>
  <si>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</si>
  <si>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</si>
  <si>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</si>
  <si>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</si>
  <si>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</si>
  <si>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</si>
  <si>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</si>
  <si>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</si>
  <si>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</si>
  <si>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</si>
  <si>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</si>
  <si>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</si>
  <si>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</si>
  <si>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</si>
  <si>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</si>
  <si>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</si>
  <si>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</si>
  <si>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</si>
  <si>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</si>
  <si>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</si>
  <si>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</si>
  <si>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</si>
  <si>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</si>
  <si>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</si>
  <si>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</si>
  <si>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</si>
  <si>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</si>
  <si>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</si>
  <si>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</si>
  <si>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</si>
  <si>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</si>
  <si>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</si>
  <si>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</si>
  <si>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</si>
  <si>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</si>
  <si>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</si>
  <si>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</si>
  <si>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</si>
  <si>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</si>
  <si>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</si>
  <si>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</si>
  <si>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</si>
  <si>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</si>
  <si>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</si>
  <si>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</si>
  <si>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</si>
  <si>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</si>
  <si>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</si>
  <si>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</si>
  <si>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</si>
  <si>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</si>
  <si>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</si>
  <si>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</si>
  <si>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</si>
  <si>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</si>
  <si>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</si>
  <si>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</si>
  <si>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</si>
  <si>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</si>
  <si>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</si>
  <si>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</si>
  <si>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</si>
  <si>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</si>
  <si>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</si>
  <si>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</si>
  <si>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</si>
  <si>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</si>
  <si>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</si>
  <si>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</si>
  <si>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</si>
  <si>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</si>
  <si>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</si>
  <si>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</si>
  <si>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</si>
  <si>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</si>
  <si>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</si>
  <si>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</si>
  <si>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</si>
  <si>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</si>
  <si>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</si>
  <si>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</si>
  <si>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</si>
  <si>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</si>
  <si>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</si>
  <si>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</si>
  <si>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</si>
  <si>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</si>
  <si>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</si>
  <si>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</si>
  <si>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</si>
  <si>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</si>
  <si>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</si>
  <si>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</si>
  <si>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</si>
  <si>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</si>
  <si>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</si>
  <si>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</si>
  <si>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</si>
  <si>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</si>
  <si>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</si>
  <si>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</si>
  <si>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</si>
  <si>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</si>
  <si>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</si>
  <si>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</si>
  <si>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</si>
  <si>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</si>
  <si>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</si>
  <si>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</si>
  <si>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</si>
  <si>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</si>
  <si>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</si>
  <si>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</si>
  <si>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</si>
  <si>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</si>
  <si>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</si>
  <si>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</si>
  <si>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</si>
  <si>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</si>
  <si>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</si>
  <si>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</si>
  <si>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</si>
  <si>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</si>
  <si>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</si>
  <si>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</si>
  <si>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</si>
  <si>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</si>
  <si>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</si>
  <si>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</si>
  <si>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</si>
  <si>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</si>
  <si>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</si>
  <si>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</si>
  <si>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</si>
  <si>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</si>
  <si>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</si>
  <si>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</si>
  <si>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</si>
  <si>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</si>
  <si>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</si>
  <si>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</si>
  <si>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</si>
  <si>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</si>
  <si>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</si>
  <si>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</si>
  <si>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</si>
  <si>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</si>
  <si>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</si>
  <si>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</si>
  <si>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</si>
  <si>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</si>
  <si>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</si>
  <si>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</si>
  <si>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</si>
  <si>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</si>
  <si>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</si>
  <si>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</si>
  <si>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</si>
  <si>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</si>
  <si>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</si>
  <si>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</si>
  <si>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</si>
  <si>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</si>
  <si>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</si>
  <si>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</si>
  <si>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</si>
  <si>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</si>
  <si>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</si>
  <si>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</si>
  <si>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</si>
  <si>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</si>
  <si>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</si>
  <si>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</si>
  <si>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</si>
  <si>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</si>
  <si>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</si>
  <si>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</si>
  <si>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</si>
  <si>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</si>
  <si>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</si>
  <si>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</si>
  <si>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</si>
  <si>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</si>
  <si>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</si>
  <si>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</si>
  <si>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</si>
  <si>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</si>
  <si>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</si>
  <si>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</si>
  <si>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</si>
  <si>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</si>
  <si>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</si>
  <si>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</si>
  <si>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</si>
  <si>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</si>
  <si>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</si>
  <si>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</si>
  <si>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</si>
  <si>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</si>
  <si>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</si>
  <si>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</si>
  <si>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</si>
  <si>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</si>
  <si>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</si>
  <si>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</si>
  <si>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</si>
  <si>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</si>
  <si>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</si>
  <si>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</si>
  <si>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</si>
  <si>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</si>
  <si>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</si>
  <si>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</si>
  <si>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</si>
  <si>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</si>
  <si>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</si>
  <si>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</si>
  <si>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</si>
  <si>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</si>
  <si>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</si>
  <si>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</si>
  <si>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</si>
  <si>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</si>
  <si>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</si>
  <si>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</si>
  <si>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</si>
  <si>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</si>
  <si>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</si>
  <si>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</si>
  <si>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</si>
  <si>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</si>
  <si>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</si>
  <si>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</si>
  <si>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</si>
  <si>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</si>
  <si>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</si>
  <si>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</si>
  <si>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</si>
  <si>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</si>
  <si>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</si>
  <si>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</si>
  <si>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</si>
  <si>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</si>
  <si>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</si>
  <si>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</si>
  <si>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</si>
  <si>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</si>
  <si>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</si>
  <si>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</si>
  <si>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</si>
  <si>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</si>
  <si>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</si>
  <si>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</si>
  <si>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</si>
  <si>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</si>
  <si>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</si>
  <si>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</si>
  <si>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</si>
  <si>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</si>
  <si>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</si>
  <si>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</si>
  <si>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</si>
  <si>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</si>
  <si>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</si>
  <si>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</si>
  <si>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</si>
  <si>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</si>
  <si>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</si>
  <si>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</si>
  <si>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</si>
  <si>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</si>
  <si>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</si>
  <si>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</si>
  <si>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</si>
  <si>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</si>
  <si>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</si>
  <si>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</si>
  <si>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</si>
  <si>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</si>
  <si>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</si>
  <si>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</si>
  <si>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</si>
  <si>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</si>
  <si>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</si>
  <si>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</si>
  <si>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</si>
  <si>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</si>
  <si>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</si>
  <si>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</si>
  <si>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</si>
  <si>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</si>
  <si>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</si>
  <si>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</si>
  <si>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</si>
  <si>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</si>
  <si>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</si>
  <si>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</si>
  <si>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</si>
  <si>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</si>
  <si>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</si>
  <si>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</si>
  <si>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</si>
  <si>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</si>
  <si>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</si>
  <si>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</si>
  <si>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</si>
  <si>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</si>
  <si>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</si>
  <si>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</si>
  <si>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</si>
  <si>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</si>
  <si>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</si>
  <si>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</si>
  <si>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</si>
  <si>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</si>
  <si>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</si>
  <si>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</si>
  <si>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</si>
  <si>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</si>
  <si>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</si>
  <si>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</si>
  <si>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</si>
  <si>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</si>
  <si>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</si>
  <si>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</si>
  <si>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</si>
  <si>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</si>
  <si>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</si>
  <si>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</si>
  <si>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</si>
  <si>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</si>
  <si>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</si>
  <si>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</si>
  <si>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</si>
  <si>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</si>
  <si>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</si>
  <si>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</si>
  <si>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</si>
  <si>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</si>
  <si>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</si>
  <si>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</si>
  <si>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</si>
  <si>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</si>
  <si>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</si>
  <si>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</si>
  <si>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</si>
  <si>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</si>
  <si>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</si>
  <si>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</si>
  <si>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</si>
  <si>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</si>
  <si>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</si>
  <si>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</si>
  <si>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</si>
  <si>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</si>
  <si>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</si>
  <si>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</si>
  <si>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</si>
  <si>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</si>
  <si>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</si>
  <si>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</si>
  <si>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</si>
  <si>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</si>
  <si>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</si>
  <si>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</si>
  <si>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</si>
  <si>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</si>
  <si>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</si>
  <si>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</si>
  <si>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</si>
  <si>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</si>
  <si>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</si>
  <si>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</si>
  <si>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</si>
  <si>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</si>
  <si>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</si>
  <si>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</si>
  <si>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</si>
  <si>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</si>
  <si>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</si>
  <si>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</si>
  <si>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</si>
  <si>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</si>
  <si>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</si>
  <si>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</si>
  <si>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</si>
  <si>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</si>
  <si>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</si>
  <si>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</si>
  <si>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</si>
  <si>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</si>
  <si>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</si>
  <si>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</si>
  <si>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</si>
  <si>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</si>
  <si>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</si>
  <si>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</si>
  <si>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</si>
  <si>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</si>
  <si>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</si>
  <si>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</si>
  <si>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</si>
  <si>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</si>
  <si>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</si>
  <si>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</si>
  <si>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</si>
  <si>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</si>
  <si>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</si>
  <si>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</si>
  <si>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</si>
  <si>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</si>
  <si>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</si>
  <si>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</si>
  <si>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</si>
  <si>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</si>
  <si>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</si>
  <si>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</si>
  <si>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</si>
  <si>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</si>
  <si>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</si>
  <si>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</si>
  <si>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</si>
  <si>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</si>
  <si>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</si>
  <si>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</si>
  <si>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</si>
  <si>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</si>
  <si>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</si>
  <si>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</si>
  <si>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</si>
  <si>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</si>
  <si>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</si>
  <si>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</si>
  <si>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</si>
  <si>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</si>
  <si>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</si>
  <si>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</si>
  <si>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</si>
  <si>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</si>
  <si>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</si>
  <si>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</si>
  <si>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</si>
  <si>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</si>
  <si>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</si>
  <si>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</si>
  <si>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</si>
  <si>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</si>
  <si>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</si>
  <si>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</si>
  <si>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</si>
  <si>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</si>
  <si>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</si>
  <si>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</si>
  <si>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</si>
  <si>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</si>
  <si>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</si>
  <si>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</si>
  <si>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</si>
  <si>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</si>
  <si>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</si>
  <si>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</si>
  <si>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</si>
  <si>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</si>
  <si>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</si>
  <si>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</si>
  <si>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</si>
  <si>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</si>
  <si>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</si>
  <si>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</si>
  <si>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</si>
  <si>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</si>
  <si>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</si>
  <si>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</si>
  <si>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</si>
  <si>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</si>
  <si>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</si>
  <si>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</si>
  <si>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</si>
  <si>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</si>
  <si>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</si>
  <si>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</si>
  <si>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</si>
  <si>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</si>
  <si>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</si>
  <si>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</si>
  <si>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</si>
  <si>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</si>
  <si>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</si>
  <si>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</si>
  <si>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</si>
  <si>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</si>
  <si>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</si>
  <si>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</si>
  <si>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</si>
  <si>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</si>
  <si>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</si>
  <si>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</si>
  <si>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</si>
  <si>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</si>
  <si>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</si>
  <si>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</si>
  <si>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</si>
  <si>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</si>
  <si>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</si>
  <si>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</si>
  <si>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</si>
  <si>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</si>
  <si>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</si>
  <si>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</si>
  <si>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</si>
  <si>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</si>
  <si>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</si>
  <si>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</si>
  <si>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</si>
  <si>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</si>
  <si>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</si>
  <si>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</si>
  <si>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</si>
  <si>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</si>
  <si>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</si>
  <si>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</si>
  <si>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</si>
  <si>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</si>
  <si>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</si>
  <si>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</si>
  <si>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</si>
  <si>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</si>
  <si>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</si>
  <si>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</si>
  <si>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</si>
  <si>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</si>
  <si>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</si>
  <si>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</si>
  <si>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</si>
  <si>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</si>
  <si>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</si>
  <si>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</si>
  <si>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</si>
  <si>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</si>
  <si>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</si>
  <si>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</si>
  <si>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</si>
  <si>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</si>
  <si>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</si>
  <si>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</si>
  <si>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</si>
  <si>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</si>
  <si>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</si>
  <si>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</si>
  <si>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</si>
  <si>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</si>
  <si>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</si>
  <si>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</si>
  <si>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</si>
  <si>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</si>
  <si>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</si>
  <si>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</si>
  <si>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</si>
  <si>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</si>
  <si>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</si>
  <si>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</si>
  <si>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</si>
  <si>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</si>
  <si>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</si>
  <si>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</si>
  <si>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</si>
  <si>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</si>
  <si>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</si>
  <si>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</si>
  <si>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</si>
  <si>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</si>
  <si>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</si>
  <si>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</si>
  <si>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</si>
  <si>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</si>
  <si>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</si>
  <si>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</si>
  <si>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</si>
  <si>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</si>
  <si>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</si>
  <si>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</si>
  <si>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</si>
  <si>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</si>
  <si>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</si>
  <si>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</si>
  <si>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</si>
  <si>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</si>
  <si>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</si>
  <si>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</si>
  <si>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</si>
  <si>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</si>
  <si>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</si>
  <si>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</si>
  <si>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</si>
  <si>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</si>
  <si>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</si>
  <si>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</si>
  <si>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</si>
  <si>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</si>
  <si>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</si>
  <si>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</si>
  <si>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</si>
  <si>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</si>
  <si>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</si>
  <si>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</si>
  <si>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</si>
  <si>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</si>
  <si>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</si>
  <si>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</si>
  <si>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</si>
  <si>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</si>
  <si>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</si>
  <si>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</si>
  <si>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</si>
  <si>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</si>
  <si>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</si>
  <si>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</si>
  <si>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</si>
  <si>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</si>
  <si>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</si>
  <si>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</si>
  <si>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</si>
  <si>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</si>
  <si>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</si>
  <si>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</si>
  <si>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</si>
  <si>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</si>
  <si>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</si>
  <si>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</si>
  <si>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</si>
  <si>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</si>
  <si>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</si>
  <si>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</si>
  <si>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</si>
  <si>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</si>
  <si>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</si>
  <si>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</si>
  <si>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</si>
  <si>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</si>
  <si>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</si>
  <si>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</si>
  <si>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</si>
  <si>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</si>
  <si>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</si>
  <si>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</si>
  <si>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</si>
  <si>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</si>
  <si>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</si>
  <si>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</si>
  <si>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</si>
  <si>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</si>
  <si>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</si>
  <si>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</si>
  <si>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</si>
  <si>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</si>
  <si>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</si>
  <si>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</si>
  <si>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</si>
  <si>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</si>
  <si>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</si>
  <si>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</si>
  <si>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</si>
  <si>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</si>
  <si>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</si>
  <si>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</si>
  <si>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</si>
  <si>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</si>
  <si>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</si>
  <si>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</si>
  <si>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</si>
  <si>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</si>
  <si>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</si>
  <si>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</si>
  <si>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</si>
  <si>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</si>
  <si>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</si>
  <si>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</si>
  <si>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</si>
  <si>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</si>
  <si>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</si>
  <si>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</si>
  <si>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</si>
  <si>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</si>
  <si>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</si>
  <si>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</si>
  <si>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</si>
  <si>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</si>
  <si>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</si>
  <si>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</si>
  <si>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</si>
  <si>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</si>
  <si>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</si>
  <si>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</si>
  <si>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</si>
  <si>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</si>
  <si>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</si>
  <si>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</si>
  <si>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</si>
  <si>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</si>
  <si>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</si>
  <si>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</si>
  <si>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</si>
  <si>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</si>
  <si>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</si>
  <si>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</si>
  <si>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</si>
  <si>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</si>
  <si>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</si>
  <si>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</si>
  <si>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</si>
  <si>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</si>
  <si>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</si>
  <si>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</si>
  <si>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</si>
  <si>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</si>
  <si>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</si>
  <si>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</si>
  <si>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</si>
  <si>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</si>
  <si>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</si>
  <si>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</si>
  <si>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</si>
  <si>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</si>
  <si>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</si>
  <si>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</si>
  <si>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</si>
  <si>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</si>
  <si>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</si>
  <si>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</si>
  <si>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</si>
  <si>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</si>
  <si>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</si>
  <si>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</si>
  <si>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</si>
  <si>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</si>
  <si>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</si>
  <si>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</si>
  <si>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</si>
  <si>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</si>
  <si>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</si>
  <si>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</si>
  <si>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</si>
  <si>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</si>
  <si>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</si>
  <si>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</si>
  <si>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</si>
  <si>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</si>
  <si>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</si>
  <si>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</si>
  <si>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</si>
  <si>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</si>
  <si>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</si>
  <si>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</si>
  <si>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</si>
  <si>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</si>
  <si>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</si>
  <si>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</si>
  <si>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</si>
  <si>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</si>
  <si>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</si>
  <si>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</si>
  <si>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</si>
  <si>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</si>
  <si>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</si>
  <si>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</si>
  <si>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</si>
  <si>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</si>
  <si>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</si>
  <si>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</si>
  <si>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</si>
  <si>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</si>
  <si>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</si>
  <si>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</si>
  <si>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</si>
  <si>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</si>
  <si>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</si>
  <si>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</si>
  <si>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</si>
  <si>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</si>
  <si>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</si>
  <si>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</si>
  <si>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</si>
  <si>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</si>
  <si>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</si>
  <si>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</si>
  <si>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</si>
  <si>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</si>
  <si>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</si>
  <si>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</si>
  <si>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</si>
  <si>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</si>
  <si>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</si>
  <si>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</si>
  <si>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</si>
  <si>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</si>
  <si>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</si>
  <si>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</si>
  <si>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</si>
  <si>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</si>
  <si>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</si>
  <si>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</si>
  <si>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</si>
  <si>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</si>
  <si>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</si>
  <si>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</si>
  <si>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</si>
  <si>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</si>
  <si>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</si>
  <si>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</si>
  <si>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</si>
  <si>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</si>
  <si>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</si>
  <si>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</si>
  <si>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</si>
  <si>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</si>
  <si>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</si>
  <si>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</si>
  <si>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</si>
  <si>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</si>
  <si>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</si>
  <si>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</si>
  <si>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</si>
  <si>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</si>
  <si>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</si>
  <si>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</si>
  <si>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</si>
  <si>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</si>
  <si>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</si>
  <si>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</si>
  <si>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</si>
  <si>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</si>
  <si>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</si>
  <si>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</si>
  <si>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</si>
  <si>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</si>
  <si>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</si>
  <si>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</si>
  <si>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</si>
  <si>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</si>
  <si>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</si>
  <si>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</si>
  <si>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</si>
  <si>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</si>
  <si>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</si>
  <si>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</si>
  <si>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</si>
  <si>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</si>
  <si>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</si>
  <si>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</si>
  <si>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</si>
  <si>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</si>
  <si>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</si>
  <si>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</si>
  <si>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</si>
  <si>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</si>
  <si>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</si>
  <si>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</si>
  <si>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</si>
  <si>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</si>
  <si>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</si>
  <si>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</si>
  <si>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</si>
  <si>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</si>
  <si>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</si>
  <si>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</si>
  <si>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</si>
  <si>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</si>
  <si>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</si>
  <si>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</si>
  <si>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</si>
  <si>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</si>
  <si>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</si>
  <si>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</si>
  <si>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</si>
  <si>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</si>
  <si>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</si>
  <si>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</si>
  <si>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</si>
  <si>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</si>
  <si>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</si>
  <si>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</si>
  <si>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</si>
  <si>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</si>
  <si>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</si>
  <si>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</si>
  <si>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</si>
  <si>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</si>
  <si>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</si>
  <si>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</si>
  <si>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</si>
  <si>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</si>
  <si>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</si>
  <si>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</si>
  <si>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</si>
  <si>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</si>
  <si>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</si>
  <si>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</si>
  <si>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</si>
  <si>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</si>
  <si>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</si>
  <si>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</si>
  <si>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</si>
  <si>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</si>
  <si>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</si>
  <si>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</si>
  <si>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</si>
  <si>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</si>
  <si>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</si>
  <si>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</si>
  <si>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</si>
  <si>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</si>
  <si>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</si>
  <si>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</si>
  <si>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</si>
  <si>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</si>
  <si>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</si>
  <si>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</si>
  <si>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</si>
  <si>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</si>
  <si>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</si>
  <si>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</si>
  <si>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</si>
  <si>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</si>
  <si>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</si>
  <si>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</si>
  <si>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</si>
  <si>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</si>
  <si>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</si>
  <si>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</si>
  <si>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</si>
  <si>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</si>
  <si>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</si>
  <si>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</si>
  <si>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</si>
  <si>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</si>
  <si>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</si>
  <si>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</si>
  <si>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</si>
  <si>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</si>
  <si>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</si>
  <si>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</si>
  <si>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</si>
  <si>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</si>
  <si>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</si>
  <si>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</si>
  <si>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</si>
  <si>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</si>
  <si>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</si>
  <si>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</si>
  <si>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</si>
  <si>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</si>
  <si>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</si>
  <si>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</si>
  <si>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</si>
  <si>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</si>
  <si>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</si>
  <si>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</si>
  <si>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</si>
  <si>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</si>
  <si>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</si>
  <si>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</si>
  <si>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</si>
  <si>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</si>
  <si>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</si>
  <si>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</si>
  <si>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</si>
  <si>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</si>
  <si>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</si>
  <si>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</si>
  <si>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</si>
  <si>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</si>
  <si>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</si>
  <si>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</si>
  <si>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</si>
  <si>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</si>
  <si>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</si>
  <si>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</si>
  <si>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</si>
  <si>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</si>
  <si>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</si>
  <si>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</si>
  <si>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</si>
  <si>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</si>
  <si>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</si>
  <si>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</si>
  <si>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</si>
  <si>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</si>
  <si>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</si>
  <si>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</si>
  <si>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</si>
  <si>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</si>
  <si>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</si>
  <si>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</si>
  <si>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</si>
  <si>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</si>
  <si>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</si>
  <si>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</si>
  <si>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</si>
  <si>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</si>
  <si>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</si>
  <si>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</si>
  <si>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</si>
  <si>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</si>
  <si>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</si>
  <si>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</si>
  <si>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</si>
  <si>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</si>
  <si>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</si>
  <si>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</si>
  <si>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</si>
  <si>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</si>
  <si>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</si>
  <si>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</si>
  <si>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</si>
  <si>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</si>
  <si>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</si>
  <si>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</si>
  <si>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</si>
  <si>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</si>
  <si>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</si>
  <si>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</si>
  <si>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</si>
  <si>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</si>
  <si>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</si>
  <si>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</si>
  <si>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</si>
  <si>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</si>
  <si>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</si>
  <si>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</si>
  <si>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</si>
  <si>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</si>
  <si>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</si>
  <si>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</si>
  <si>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</si>
  <si>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</si>
  <si>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</si>
  <si>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</si>
  <si>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</si>
  <si>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</si>
  <si>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</si>
  <si>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</si>
  <si>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</si>
  <si>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</si>
  <si>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</si>
  <si>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</si>
  <si>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</si>
  <si>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</si>
  <si>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</si>
  <si>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</si>
  <si>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</si>
  <si>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</si>
  <si>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</si>
  <si>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</si>
  <si>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</si>
  <si>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</si>
  <si>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</si>
  <si>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</si>
  <si>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</si>
  <si>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</si>
  <si>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</si>
  <si>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</si>
  <si>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</si>
  <si>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</si>
  <si>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</si>
  <si>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</si>
  <si>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</si>
  <si>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</si>
  <si>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</si>
  <si>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</si>
  <si>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</si>
  <si>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</si>
  <si>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</si>
  <si>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</si>
  <si>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</si>
  <si>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</si>
  <si>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</si>
  <si>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</si>
  <si>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</si>
  <si>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</si>
  <si>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</si>
  <si>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</si>
  <si>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</si>
  <si>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</si>
  <si>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</si>
  <si>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</si>
  <si>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</si>
  <si>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</si>
  <si>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</si>
  <si>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</si>
  <si>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</si>
  <si>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</si>
  <si>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</si>
  <si>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</si>
  <si>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</si>
  <si>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</si>
  <si>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</si>
  <si>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</si>
  <si>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</si>
  <si>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</si>
  <si>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</si>
  <si>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</si>
  <si>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</si>
  <si>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</si>
  <si>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</si>
  <si>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</si>
  <si>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</si>
  <si>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</si>
  <si>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</si>
  <si>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</si>
  <si>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</si>
  <si>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</si>
  <si>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</si>
  <si>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</si>
  <si>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</si>
  <si>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</si>
  <si>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</si>
  <si>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</si>
  <si>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</si>
  <si>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</si>
  <si>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</si>
  <si>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</si>
  <si>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</si>
  <si>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</si>
  <si>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</si>
  <si>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</si>
  <si>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</si>
  <si>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</si>
  <si>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</si>
  <si>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</si>
  <si>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</si>
  <si>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</si>
  <si>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</si>
  <si>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</si>
  <si>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</si>
  <si>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</si>
  <si>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</si>
  <si>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</si>
  <si>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</si>
  <si>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</si>
  <si>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</si>
  <si>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</si>
  <si>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</si>
  <si>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</si>
  <si>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</si>
  <si>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</si>
  <si>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</si>
  <si>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</si>
  <si>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</si>
  <si>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</si>
  <si>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</si>
  <si>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</si>
  <si>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</si>
  <si>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</si>
  <si>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</si>
  <si>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</si>
  <si>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</si>
  <si>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</si>
  <si>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</si>
  <si>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</si>
  <si>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</si>
  <si>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</si>
  <si>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</si>
  <si>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</si>
  <si>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</si>
  <si>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</si>
  <si>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</si>
  <si>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</si>
  <si>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</si>
  <si>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</si>
  <si>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</si>
  <si>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</si>
  <si>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</si>
  <si>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</si>
  <si>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</si>
  <si>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</si>
  <si>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</si>
  <si>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</si>
  <si>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</si>
  <si>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</si>
  <si>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</si>
  <si>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</si>
  <si>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</si>
  <si>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</si>
  <si>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</si>
  <si>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</si>
  <si>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</si>
  <si>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</si>
  <si>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</si>
  <si>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</si>
  <si>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</si>
  <si>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</si>
  <si>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</si>
  <si>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</si>
  <si>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</si>
  <si>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</si>
  <si>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</si>
  <si>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</si>
  <si>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</si>
  <si>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</si>
  <si>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</si>
  <si>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</si>
  <si>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</si>
  <si>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</si>
  <si>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</si>
  <si>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</si>
  <si>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</si>
  <si>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</si>
  <si>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</si>
  <si>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</si>
  <si>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</si>
  <si>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</si>
  <si>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</si>
  <si>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</si>
  <si>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</si>
  <si>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</si>
  <si>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</si>
  <si>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</si>
  <si>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</si>
  <si>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</si>
  <si>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</si>
  <si>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</si>
  <si>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</si>
  <si>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</si>
  <si>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</si>
  <si>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</si>
  <si>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</si>
  <si>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</si>
  <si>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</si>
  <si>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</si>
  <si>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</si>
  <si>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</si>
  <si>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</si>
  <si>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</si>
  <si>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</si>
  <si>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</si>
  <si>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</si>
  <si>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</si>
  <si>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</si>
  <si>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</si>
  <si>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</si>
  <si>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</si>
  <si>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</si>
  <si>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</si>
  <si>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</si>
  <si>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</si>
  <si>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</si>
  <si>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</si>
  <si>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</si>
  <si>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</si>
  <si>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</si>
  <si>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</si>
  <si>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</si>
  <si>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</si>
  <si>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</si>
  <si>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</si>
  <si>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</si>
  <si>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</si>
  <si>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</si>
  <si>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</si>
  <si>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</si>
  <si>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</si>
  <si>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</si>
  <si>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</si>
  <si>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</si>
  <si>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</si>
  <si>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</si>
  <si>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</si>
  <si>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</si>
  <si>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</si>
  <si>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</si>
  <si>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</si>
  <si>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</si>
  <si>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</si>
  <si>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</si>
  <si>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</si>
  <si>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</si>
  <si>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</si>
  <si>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</si>
  <si>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</si>
  <si>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</si>
  <si>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</si>
  <si>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</si>
  <si>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</si>
  <si>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</si>
  <si>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</si>
  <si>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</si>
  <si>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</si>
  <si>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</si>
  <si>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</si>
  <si>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</si>
  <si>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</si>
  <si>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</si>
  <si>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</si>
  <si>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</si>
  <si>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</si>
  <si>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</si>
  <si>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</si>
  <si>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</si>
  <si>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</si>
  <si>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</si>
  <si>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</si>
  <si>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</si>
  <si>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</si>
  <si>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</si>
  <si>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</si>
  <si>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</si>
  <si>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</si>
  <si>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</si>
  <si>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</si>
  <si>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</si>
  <si>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</si>
  <si>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</si>
  <si>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</si>
  <si>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</si>
  <si>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</si>
  <si>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</si>
  <si>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</si>
  <si>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</si>
  <si>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</si>
  <si>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</si>
  <si>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</si>
  <si>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</si>
  <si>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</si>
  <si>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</si>
  <si>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</si>
  <si>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</si>
  <si>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</si>
  <si>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</si>
  <si>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</si>
  <si>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</si>
  <si>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</si>
  <si>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</si>
  <si>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</si>
  <si>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</si>
  <si>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</si>
  <si>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</si>
  <si>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</si>
  <si>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</si>
  <si>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</si>
  <si>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</si>
  <si>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</si>
  <si>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</si>
  <si>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</si>
  <si>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</si>
  <si>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</si>
  <si>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</si>
  <si>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</si>
  <si>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</si>
  <si>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</si>
  <si>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</si>
  <si>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</si>
  <si>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</si>
  <si>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</si>
  <si>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</si>
  <si>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</si>
  <si>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</si>
  <si>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</si>
  <si>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</si>
  <si>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</si>
  <si>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</si>
  <si>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</si>
  <si>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</si>
  <si>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</si>
  <si>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</si>
  <si>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</si>
  <si>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</si>
  <si>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</si>
  <si>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</si>
  <si>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</si>
  <si>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</si>
  <si>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</si>
  <si>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</si>
  <si>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</si>
  <si>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</si>
  <si>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</si>
  <si>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</si>
  <si>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</si>
  <si>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</si>
  <si>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</si>
  <si>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</si>
  <si>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</si>
  <si>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</si>
  <si>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</si>
  <si>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</si>
  <si>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</si>
  <si>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</si>
  <si>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</si>
  <si>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</si>
  <si>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</si>
  <si>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</si>
  <si>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</si>
  <si>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</si>
  <si>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</si>
  <si>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</si>
  <si>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</si>
  <si>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</si>
  <si>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</si>
  <si>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</si>
  <si>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</si>
  <si>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</si>
  <si>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</si>
  <si>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</si>
  <si>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</si>
  <si>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</si>
  <si>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</si>
  <si>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</si>
  <si>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</si>
  <si>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</si>
  <si>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</si>
  <si>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</si>
  <si>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</si>
  <si>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</si>
  <si>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</si>
  <si>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</si>
  <si>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</si>
  <si>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</si>
  <si>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</si>
  <si>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</si>
  <si>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</si>
  <si>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</si>
  <si>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</si>
  <si>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</si>
  <si>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</si>
  <si>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</si>
  <si>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</si>
  <si>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</si>
  <si>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</si>
  <si>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</si>
  <si>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</si>
  <si>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</si>
  <si>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</si>
  <si>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</si>
  <si>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</si>
  <si>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</si>
  <si>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</si>
  <si>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</si>
  <si>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</si>
  <si>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</si>
  <si>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</si>
  <si>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</si>
  <si>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</si>
  <si>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</si>
  <si>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</si>
  <si>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</si>
  <si>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</si>
  <si>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</si>
  <si>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</si>
  <si>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</si>
  <si>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</si>
  <si>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</si>
  <si>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</si>
  <si>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</si>
  <si>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</si>
  <si>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</si>
  <si>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</si>
  <si>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</si>
  <si>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</si>
  <si>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</si>
  <si>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</si>
  <si>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</si>
  <si>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</si>
  <si>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</si>
  <si>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</si>
  <si>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</si>
  <si>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</si>
  <si>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</si>
  <si>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</si>
  <si>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</si>
  <si>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</si>
  <si>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</si>
  <si>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</si>
  <si>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</si>
  <si>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</si>
  <si>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</si>
  <si>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</si>
  <si>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</si>
  <si>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</si>
  <si>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</si>
  <si>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</si>
  <si>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</si>
  <si>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</si>
  <si>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</si>
  <si>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</si>
  <si>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</si>
  <si>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</si>
  <si>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</si>
  <si>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</si>
  <si>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</si>
  <si>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</si>
  <si>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</si>
  <si>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</si>
  <si>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</si>
  <si>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</si>
  <si>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</si>
  <si>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</si>
  <si>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</si>
  <si>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</si>
  <si>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</si>
  <si>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</si>
  <si>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</si>
  <si>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</si>
  <si>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</si>
  <si>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</si>
  <si>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</si>
  <si>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</si>
  <si>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</si>
  <si>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</si>
  <si>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</si>
  <si>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</si>
  <si>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</si>
  <si>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</si>
  <si>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</si>
  <si>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</si>
  <si>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</si>
  <si>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</si>
  <si>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</si>
  <si>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</si>
  <si>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</si>
  <si>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</si>
  <si>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</si>
  <si>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</si>
  <si>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</si>
  <si>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</si>
  <si>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</si>
  <si>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</si>
  <si>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</si>
  <si>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</si>
  <si>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</si>
  <si>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</si>
  <si>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</si>
  <si>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</si>
  <si>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</si>
  <si>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</si>
  <si>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</si>
  <si>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</si>
  <si>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</si>
  <si>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</si>
  <si>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</si>
  <si>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</si>
  <si>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</si>
  <si>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</si>
  <si>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</si>
  <si>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</si>
  <si>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</si>
  <si>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</si>
  <si>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</si>
  <si>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</si>
  <si>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</si>
  <si>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</si>
  <si>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</si>
  <si>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</si>
  <si>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</si>
  <si>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</si>
  <si>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</si>
  <si>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</si>
  <si>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</si>
  <si>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</si>
  <si>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</si>
  <si>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</si>
  <si>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</si>
  <si>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</si>
  <si>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</si>
  <si>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</si>
  <si>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</si>
  <si>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</si>
  <si>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</si>
  <si>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</si>
  <si>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</si>
  <si>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</si>
  <si>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</si>
  <si>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</si>
  <si>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</si>
  <si>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</si>
  <si>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</si>
  <si>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</si>
  <si>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</si>
  <si>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</si>
  <si>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</si>
  <si>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</si>
  <si>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</si>
  <si>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</si>
  <si>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</si>
  <si>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</si>
  <si>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</si>
  <si>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</si>
  <si>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</si>
  <si>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</si>
  <si>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</si>
  <si>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</si>
  <si>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</si>
  <si>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</si>
  <si>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</si>
  <si>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</si>
  <si>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</si>
  <si>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</si>
  <si>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</si>
  <si>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</si>
  <si>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</si>
  <si>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</si>
  <si>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</si>
  <si>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</si>
  <si>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</si>
  <si>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</si>
  <si>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</si>
  <si>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</si>
  <si>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</si>
  <si>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</si>
  <si>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</si>
  <si>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</si>
  <si>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</si>
  <si>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</si>
  <si>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</si>
  <si>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</si>
  <si>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</si>
  <si>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</si>
  <si>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</si>
  <si>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</si>
  <si>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</si>
  <si>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</si>
  <si>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</si>
  <si>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</si>
  <si>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</si>
  <si>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</si>
  <si>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</si>
  <si>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</si>
  <si>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</si>
  <si>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</si>
  <si>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</si>
  <si>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</si>
  <si>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</si>
  <si>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</si>
  <si>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</si>
  <si>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</si>
  <si>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</si>
  <si>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</si>
  <si>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</si>
  <si>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</si>
  <si>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</si>
  <si>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</si>
  <si>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</si>
  <si>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</si>
  <si>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</si>
  <si>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</si>
  <si>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</si>
  <si>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</si>
  <si>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</si>
  <si>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</si>
  <si>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</si>
  <si>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</si>
  <si>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</si>
  <si>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</si>
  <si>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</si>
  <si>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</si>
  <si>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</si>
  <si>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</si>
  <si>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</si>
  <si>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</si>
  <si>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</si>
  <si>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</si>
  <si>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</si>
  <si>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</si>
  <si>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</si>
  <si>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</si>
  <si>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</si>
  <si>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</si>
  <si>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</si>
  <si>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</si>
  <si>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</si>
  <si>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</si>
  <si>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</si>
  <si>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</si>
  <si>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</si>
  <si>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</si>
  <si>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</si>
  <si>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</si>
  <si>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</si>
  <si>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</si>
  <si>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</si>
  <si>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</si>
  <si>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</si>
  <si>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</si>
  <si>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</si>
  <si>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</si>
  <si>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</si>
  <si>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</si>
  <si>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</si>
  <si>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</si>
  <si>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</si>
  <si>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</si>
  <si>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</si>
  <si>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</si>
  <si>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</si>
  <si>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</si>
  <si>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</si>
  <si>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</si>
  <si>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</si>
  <si>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</si>
  <si>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</si>
  <si>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</si>
  <si>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</si>
  <si>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</si>
  <si>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</si>
  <si>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</si>
  <si>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</si>
  <si>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</si>
  <si>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</si>
  <si>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</si>
  <si>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</si>
  <si>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</si>
  <si>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</si>
  <si>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</si>
  <si>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</si>
  <si>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</si>
  <si>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</si>
  <si>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</si>
  <si>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</si>
  <si>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</si>
  <si>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</si>
  <si>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</si>
  <si>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</si>
  <si>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</si>
  <si>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</si>
  <si>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</si>
  <si>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</si>
  <si>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</si>
  <si>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</si>
  <si>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</si>
  <si>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</si>
  <si>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</si>
  <si>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</si>
  <si>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</si>
  <si>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</si>
  <si>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</si>
  <si>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</si>
  <si>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</si>
  <si>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</si>
  <si>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</si>
  <si>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</si>
  <si>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</si>
  <si>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</si>
  <si>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</si>
  <si>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</si>
  <si>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</si>
  <si>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</si>
  <si>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</si>
  <si>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</si>
  <si>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</si>
  <si>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</si>
  <si>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</si>
  <si>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</si>
  <si>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</si>
  <si>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</si>
  <si>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</si>
  <si>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</si>
  <si>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</si>
  <si>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</si>
  <si>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</si>
  <si>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</si>
  <si>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</si>
  <si>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</si>
  <si>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</si>
  <si>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</si>
  <si>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</si>
  <si>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</si>
  <si>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</si>
  <si>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</si>
  <si>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</si>
  <si>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</si>
  <si>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</si>
  <si>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</si>
  <si>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</si>
  <si>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</si>
  <si>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</si>
  <si>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</si>
  <si>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</si>
  <si>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</si>
  <si>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</si>
  <si>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</si>
  <si>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</si>
  <si>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</si>
  <si>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</si>
  <si>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</si>
  <si>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</si>
  <si>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</si>
  <si>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</si>
  <si>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</si>
  <si>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</si>
  <si>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</si>
  <si>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</si>
  <si>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</si>
  <si>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</si>
  <si>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</si>
  <si>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</si>
  <si>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</si>
  <si>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</si>
  <si>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</si>
  <si>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</si>
  <si>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</si>
  <si>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</si>
  <si>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</si>
  <si>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</si>
  <si>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</si>
  <si>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</si>
  <si>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</si>
  <si>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</si>
  <si>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</si>
  <si>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</si>
  <si>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</si>
  <si>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</si>
  <si>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</si>
  <si>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</si>
  <si>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</si>
  <si>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</si>
  <si>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</si>
  <si>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</si>
  <si>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</si>
  <si>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</si>
  <si>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</si>
  <si>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</si>
  <si>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</si>
  <si>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</si>
  <si>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</si>
  <si>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</si>
  <si>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</si>
  <si>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</si>
  <si>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</si>
  <si>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</si>
  <si>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</si>
  <si>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</si>
  <si>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</si>
  <si>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</si>
  <si>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</si>
  <si>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</si>
  <si>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</si>
  <si>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</si>
  <si>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</si>
  <si>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</si>
  <si>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</si>
  <si>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</si>
  <si>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</si>
  <si>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</si>
  <si>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</si>
  <si>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</si>
  <si>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</si>
  <si>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</si>
  <si>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</si>
  <si>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</si>
  <si>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</si>
  <si>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</si>
  <si>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</si>
  <si>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</si>
  <si>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</si>
  <si>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</si>
  <si>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</si>
  <si>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</si>
  <si>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</si>
  <si>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</si>
  <si>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</si>
  <si>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</si>
  <si>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</si>
  <si>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</si>
  <si>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</si>
  <si>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</si>
  <si>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</si>
  <si>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</si>
  <si>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</si>
  <si>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</si>
  <si>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</si>
  <si>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</si>
  <si>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</si>
  <si>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</si>
  <si>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</si>
  <si>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</si>
  <si>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</si>
  <si>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</si>
  <si>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</si>
  <si>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</si>
  <si>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</si>
  <si>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</si>
  <si>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</si>
  <si>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</si>
  <si>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</si>
  <si>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</si>
  <si>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</si>
  <si>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</si>
  <si>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</si>
  <si>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</si>
  <si>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</si>
  <si>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</si>
  <si>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</si>
  <si>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</si>
  <si>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</si>
  <si>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</si>
  <si>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</si>
  <si>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</si>
  <si>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</si>
  <si>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</si>
  <si>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</si>
  <si>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</si>
  <si>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</si>
  <si>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</si>
  <si>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</si>
  <si>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</si>
  <si>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</si>
  <si>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</si>
  <si>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</si>
  <si>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</si>
  <si>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</si>
  <si>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</si>
  <si>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</si>
  <si>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</si>
  <si>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</si>
  <si>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</si>
  <si>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</si>
  <si>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</si>
  <si>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</si>
  <si>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</si>
  <si>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</si>
  <si>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</si>
  <si>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</si>
  <si>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</si>
  <si>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</si>
  <si>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</si>
  <si>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</si>
  <si>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</si>
  <si>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</si>
  <si>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</si>
  <si>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</si>
  <si>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</si>
  <si>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</si>
  <si>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</si>
  <si>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</si>
  <si>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</si>
  <si>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</si>
  <si>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</si>
  <si>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</si>
  <si>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</si>
  <si>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</si>
  <si>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</si>
  <si>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</si>
  <si>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</si>
  <si>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</si>
  <si>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</si>
  <si>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</si>
  <si>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</si>
  <si>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</si>
  <si>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</si>
  <si>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</si>
  <si>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</si>
  <si>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</si>
  <si>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</si>
  <si>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</si>
  <si>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</si>
  <si>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</si>
  <si>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</si>
  <si>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</si>
  <si>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</si>
  <si>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</si>
  <si>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</si>
  <si>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</si>
  <si>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</si>
  <si>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</si>
  <si>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</si>
  <si>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</si>
  <si>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</si>
  <si>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</si>
  <si>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</si>
  <si>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</si>
  <si>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</si>
  <si>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</si>
  <si>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</si>
  <si>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</si>
  <si>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</si>
  <si>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</si>
  <si>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</si>
  <si>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</si>
  <si>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</si>
  <si>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</si>
  <si>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</si>
  <si>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</si>
  <si>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</si>
  <si>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</si>
  <si>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</si>
  <si>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</si>
  <si>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</si>
  <si>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</si>
  <si>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</si>
  <si>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</si>
  <si>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</si>
  <si>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</si>
  <si>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</si>
  <si>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</si>
  <si>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</si>
  <si>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</si>
  <si>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</si>
  <si>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</si>
  <si>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</si>
  <si>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</si>
  <si>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</si>
  <si>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</si>
  <si>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</si>
  <si>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</si>
  <si>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</si>
  <si>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</si>
  <si>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</si>
  <si>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</si>
  <si>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</si>
  <si>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</si>
  <si>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</si>
  <si>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</si>
  <si>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</si>
  <si>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</si>
  <si>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</si>
  <si>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</si>
  <si>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</si>
  <si>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</si>
  <si>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</si>
  <si>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</si>
  <si>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</si>
  <si>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</si>
  <si>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</si>
  <si>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</si>
  <si>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</si>
  <si>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</si>
  <si>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</si>
  <si>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</si>
  <si>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</si>
  <si>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</si>
  <si>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</si>
  <si>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</si>
  <si>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</si>
  <si>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</si>
  <si>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</si>
  <si>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</si>
  <si>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</si>
  <si>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</si>
  <si>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</si>
  <si>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</si>
  <si>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</si>
  <si>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</si>
  <si>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</si>
  <si>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</si>
  <si>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</si>
  <si>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</si>
  <si>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</si>
  <si>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</si>
  <si>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</si>
  <si>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</si>
  <si>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</si>
  <si>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</si>
  <si>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</si>
  <si>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</si>
  <si>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</si>
  <si>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</si>
  <si>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</si>
  <si>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</si>
  <si>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</si>
  <si>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</si>
  <si>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</si>
  <si>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</si>
  <si>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</si>
  <si>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</si>
  <si>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</si>
  <si>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</si>
  <si>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</si>
  <si>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</si>
  <si>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</si>
  <si>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</si>
  <si>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</si>
  <si>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</si>
  <si>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</si>
  <si>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</si>
  <si>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</si>
  <si>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</si>
  <si>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</si>
  <si>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</si>
  <si>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</si>
  <si>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</si>
  <si>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</si>
  <si>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</si>
  <si>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</si>
  <si>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</si>
  <si>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</si>
  <si>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</si>
  <si>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</si>
  <si>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</si>
  <si>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</si>
  <si>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</si>
  <si>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</si>
  <si>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</si>
  <si>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</si>
  <si>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</si>
  <si>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</si>
  <si>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</si>
  <si>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</si>
  <si>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</si>
  <si>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</si>
  <si>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</si>
  <si>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</si>
  <si>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</si>
  <si>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</si>
  <si>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</si>
  <si>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</si>
  <si>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</si>
  <si>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</si>
  <si>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</si>
  <si>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</si>
  <si>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</si>
  <si>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</si>
  <si>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</si>
  <si>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</si>
  <si>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</si>
  <si>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</si>
  <si>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</si>
  <si>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</si>
  <si>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</si>
  <si>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</si>
  <si>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</si>
  <si>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</si>
  <si>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</si>
  <si>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</si>
  <si>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</si>
  <si>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</si>
  <si>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</si>
  <si>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</si>
  <si>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</si>
  <si>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</si>
  <si>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</si>
  <si>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</si>
  <si>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</si>
  <si>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</si>
  <si>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</si>
  <si>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</si>
  <si>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</si>
  <si>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</si>
  <si>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</si>
  <si>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</si>
  <si>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</si>
  <si>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</si>
  <si>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</si>
  <si>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</si>
  <si>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</si>
  <si>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</si>
  <si>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</si>
  <si>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</si>
  <si>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</si>
  <si>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</si>
  <si>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</si>
  <si>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</si>
  <si>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</si>
  <si>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</si>
  <si>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</si>
  <si>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</si>
  <si>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</si>
  <si>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</si>
  <si>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</si>
  <si>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</si>
  <si>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</si>
  <si>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</si>
  <si>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</si>
  <si>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</si>
  <si>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</si>
  <si>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</si>
  <si>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</si>
  <si>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</si>
  <si>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</si>
  <si>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</si>
  <si>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</si>
  <si>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</si>
  <si>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</si>
  <si>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</si>
  <si>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</si>
  <si>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</si>
  <si>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</si>
  <si>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</si>
  <si>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</si>
  <si>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</si>
  <si>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</si>
  <si>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</si>
  <si>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</si>
  <si>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</si>
  <si>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</si>
  <si>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</si>
  <si>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</si>
  <si>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</si>
  <si>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</si>
  <si>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</si>
  <si>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</si>
  <si>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</si>
  <si>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</si>
  <si>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</si>
  <si>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</si>
  <si>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</si>
  <si>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</si>
  <si>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</si>
  <si>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</si>
  <si>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</si>
  <si>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</si>
  <si>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</si>
  <si>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</si>
  <si>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</si>
  <si>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</si>
  <si>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</si>
  <si>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</si>
  <si>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</si>
  <si>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</si>
  <si>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</si>
  <si>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</si>
  <si>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</si>
  <si>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</si>
  <si>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</si>
  <si>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</si>
  <si>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</si>
  <si>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</si>
  <si>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</si>
  <si>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</si>
  <si>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</si>
  <si>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</si>
  <si>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</si>
  <si>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</si>
  <si>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</si>
  <si>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</si>
  <si>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</si>
  <si>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</si>
  <si>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</si>
  <si>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</si>
  <si>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</si>
  <si>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</si>
  <si>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</si>
  <si>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</si>
  <si>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</si>
  <si>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</si>
  <si>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</si>
  <si>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</si>
  <si>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</si>
  <si>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</si>
  <si>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</si>
  <si>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</si>
  <si>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</si>
  <si>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</si>
  <si>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</si>
  <si>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</si>
  <si>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</si>
  <si>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</si>
  <si>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</si>
  <si>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</si>
  <si>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</si>
  <si>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</si>
  <si>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</si>
  <si>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</si>
  <si>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</si>
  <si>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</si>
  <si>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</si>
  <si>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</si>
  <si>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</si>
  <si>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</si>
  <si>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</si>
  <si>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</si>
  <si>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</si>
  <si>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</si>
  <si>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</si>
  <si>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</si>
  <si>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</si>
  <si>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</si>
  <si>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</si>
  <si>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</si>
  <si>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</si>
  <si>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</si>
  <si>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</si>
  <si>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</si>
  <si>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</si>
  <si>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</si>
  <si>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</si>
  <si>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</si>
  <si>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</si>
  <si>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</si>
  <si>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</si>
  <si>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</si>
  <si>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</si>
  <si>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</si>
  <si>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</si>
  <si>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</si>
  <si>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</si>
  <si>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</si>
  <si>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</si>
  <si>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</si>
  <si>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</si>
  <si>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</si>
  <si>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</si>
  <si>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</si>
  <si>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</si>
  <si>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</si>
  <si>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</si>
  <si>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</si>
  <si>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</si>
  <si>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</si>
  <si>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</si>
  <si>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</si>
  <si>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</si>
  <si>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</si>
  <si>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</si>
  <si>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</si>
  <si>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</si>
  <si>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</si>
  <si>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</si>
  <si>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</si>
  <si>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</si>
  <si>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</si>
  <si>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</si>
  <si>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</si>
  <si>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</si>
  <si>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</si>
  <si>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</si>
  <si>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</si>
  <si>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</si>
  <si>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</si>
  <si>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</si>
  <si>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</si>
  <si>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</si>
  <si>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</si>
  <si>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</si>
  <si>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</si>
  <si>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</si>
  <si>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</si>
  <si>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</si>
  <si>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</si>
  <si>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</si>
  <si>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</si>
  <si>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</si>
  <si>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</si>
  <si>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</si>
  <si>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</si>
  <si>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</si>
  <si>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</si>
  <si>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</si>
  <si>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</si>
  <si>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</si>
  <si>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</si>
  <si>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</si>
  <si>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</si>
  <si>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</si>
  <si>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</si>
  <si>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</si>
  <si>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</si>
  <si>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</si>
  <si>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</si>
  <si>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</si>
  <si>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</si>
  <si>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</si>
  <si>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</si>
  <si>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</si>
  <si>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</si>
  <si>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</si>
  <si>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</si>
  <si>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</si>
  <si>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</si>
  <si>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</si>
  <si>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</si>
  <si>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</si>
  <si>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</si>
  <si>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</si>
  <si>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</si>
  <si>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</si>
  <si>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</si>
  <si>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</si>
  <si>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</si>
  <si>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</si>
  <si>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</si>
  <si>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</si>
  <si>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</si>
  <si>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</si>
  <si>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</si>
  <si>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</si>
  <si>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</si>
  <si>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</si>
  <si>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</si>
  <si>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</si>
  <si>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</si>
  <si>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</si>
  <si>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</si>
  <si>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</si>
  <si>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</si>
  <si>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</si>
  <si>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</si>
  <si>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</si>
  <si>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</si>
  <si>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</si>
  <si>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</si>
  <si>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</si>
  <si>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</si>
  <si>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</si>
  <si>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</si>
  <si>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</si>
  <si>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</si>
  <si>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</si>
  <si>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</si>
  <si>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</si>
  <si>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</si>
  <si>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</si>
  <si>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</si>
  <si>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</si>
  <si>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</si>
  <si>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</si>
  <si>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</si>
  <si>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</si>
  <si>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</si>
  <si>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</si>
  <si>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</si>
  <si>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</si>
  <si>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</si>
  <si>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</si>
  <si>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</si>
  <si>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</si>
  <si>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</si>
  <si>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</si>
  <si>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</si>
  <si>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</si>
  <si>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</si>
  <si>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</si>
  <si>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</si>
  <si>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</si>
  <si>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</si>
  <si>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</si>
  <si>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</si>
  <si>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</si>
  <si>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</si>
  <si>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</si>
  <si>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</si>
  <si>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</si>
  <si>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</si>
  <si>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</si>
  <si>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</si>
  <si>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</si>
  <si>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</si>
  <si>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</si>
  <si>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</si>
  <si>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</si>
  <si>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</si>
  <si>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</si>
  <si>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</si>
  <si>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</si>
  <si>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</si>
  <si>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</si>
  <si>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</si>
  <si>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</si>
  <si>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</si>
  <si>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</si>
  <si>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</si>
  <si>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</si>
  <si>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</si>
  <si>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</si>
  <si>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</si>
  <si>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</si>
  <si>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</si>
  <si>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</si>
  <si>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</si>
  <si>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</si>
  <si>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</si>
  <si>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</si>
  <si>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</si>
  <si>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</si>
  <si>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</si>
  <si>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</si>
  <si>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</si>
  <si>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</si>
  <si>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</si>
  <si>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</si>
  <si>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</si>
  <si>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</si>
  <si>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</si>
  <si>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</si>
  <si>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</si>
  <si>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</si>
  <si>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</si>
  <si>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</si>
  <si>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</si>
  <si>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</si>
  <si>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</si>
  <si>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</si>
  <si>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</si>
  <si>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</si>
  <si>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</si>
  <si>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</si>
  <si>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</si>
  <si>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</si>
  <si>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</si>
  <si>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</si>
  <si>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</si>
  <si>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</si>
  <si>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</si>
  <si>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</si>
  <si>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</si>
  <si>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</si>
  <si>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</si>
  <si>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</si>
  <si>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</si>
  <si>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</si>
  <si>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</si>
  <si>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</si>
  <si>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</si>
  <si>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</si>
  <si>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</si>
  <si>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</si>
  <si>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</si>
  <si>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</si>
  <si>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</si>
  <si>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</si>
  <si>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</si>
  <si>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</si>
  <si>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</si>
  <si>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</si>
  <si>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</si>
  <si>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</si>
  <si>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</si>
  <si>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</si>
  <si>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</si>
  <si>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</si>
  <si>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</si>
  <si>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</si>
  <si>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</si>
  <si>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</si>
  <si>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</si>
  <si>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</si>
  <si>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</si>
  <si>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</si>
  <si>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</si>
  <si>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</si>
  <si>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</si>
  <si>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</si>
  <si>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</si>
  <si>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</si>
  <si>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</si>
  <si>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</si>
  <si>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</si>
  <si>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</si>
  <si>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</si>
  <si>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</si>
  <si>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</si>
  <si>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</si>
  <si>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</si>
  <si>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</si>
  <si>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</si>
  <si>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</si>
  <si>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</si>
  <si>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</si>
  <si>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</si>
  <si>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</si>
  <si>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</si>
  <si>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</si>
  <si>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</si>
  <si>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</si>
  <si>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</si>
  <si>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</si>
  <si>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</si>
  <si>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</si>
  <si>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</si>
  <si>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</si>
  <si>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</si>
  <si>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</si>
  <si>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</si>
  <si>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</si>
  <si>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</si>
  <si>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</si>
  <si>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</si>
  <si>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</si>
  <si>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</si>
  <si>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</si>
  <si>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</si>
  <si>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</si>
  <si>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</si>
  <si>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</si>
  <si>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</si>
  <si>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</si>
  <si>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</si>
  <si>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</si>
  <si>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</si>
  <si>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</si>
  <si>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</si>
  <si>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</si>
  <si>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</si>
  <si>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</si>
  <si>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</si>
  <si>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</si>
  <si>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</si>
  <si>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</si>
  <si>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</si>
  <si>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</si>
  <si>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</si>
  <si>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</si>
  <si>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</si>
  <si>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</si>
  <si>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</si>
  <si>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</si>
  <si>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</si>
  <si>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</si>
  <si>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</si>
  <si>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</si>
  <si>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</si>
  <si>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</si>
  <si>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</si>
  <si>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</si>
  <si>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</si>
  <si>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</si>
  <si>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</si>
  <si>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</si>
  <si>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</si>
  <si>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</si>
  <si>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</si>
  <si>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</si>
  <si>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</si>
  <si>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</si>
  <si>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</si>
  <si>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</si>
  <si>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</si>
  <si>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</si>
  <si>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</si>
  <si>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</si>
  <si>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</si>
  <si>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</si>
  <si>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</si>
  <si>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</si>
  <si>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</si>
  <si>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</si>
  <si>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</si>
  <si>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</si>
  <si>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</si>
  <si>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</si>
  <si>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</si>
  <si>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</si>
  <si>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</si>
  <si>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</si>
  <si>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</si>
  <si>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</si>
  <si>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</si>
  <si>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</si>
  <si>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</si>
  <si>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</si>
  <si>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</si>
  <si>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</si>
  <si>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</si>
  <si>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</si>
  <si>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</si>
  <si>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</si>
  <si>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</si>
  <si>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</si>
  <si>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</si>
  <si>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</si>
  <si>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</si>
  <si>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</si>
  <si>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</si>
  <si>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</si>
  <si>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</si>
  <si>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</si>
  <si>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</si>
  <si>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</si>
  <si>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</si>
  <si>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</si>
  <si>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</si>
  <si>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</si>
  <si>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</si>
  <si>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</si>
  <si>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</si>
  <si>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</si>
  <si>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</si>
  <si>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</si>
  <si>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</si>
  <si>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</si>
  <si>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</si>
  <si>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</si>
  <si>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</si>
  <si>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</si>
  <si>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</si>
  <si>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</si>
  <si>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</si>
  <si>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</si>
  <si>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</si>
  <si>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</si>
  <si>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</si>
  <si>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</si>
  <si>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</si>
  <si>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</si>
  <si>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</si>
  <si>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</si>
  <si>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</si>
  <si>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</si>
  <si>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</si>
  <si>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</si>
  <si>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</si>
  <si>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</si>
  <si>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</si>
  <si>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</si>
  <si>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</si>
  <si>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</si>
  <si>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</si>
  <si>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</si>
  <si>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</si>
  <si>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</si>
  <si>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</si>
  <si>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</si>
  <si>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</si>
  <si>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</si>
  <si>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</si>
  <si>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</si>
  <si>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</si>
  <si>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</si>
  <si>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</si>
  <si>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</si>
  <si>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</si>
  <si>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</si>
  <si>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</si>
  <si>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</si>
  <si>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</si>
  <si>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</si>
  <si>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</si>
  <si>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</si>
  <si>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</si>
  <si>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</si>
  <si>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</si>
  <si>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</si>
  <si>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</si>
  <si>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</si>
  <si>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</si>
  <si>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</si>
  <si>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</si>
  <si>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</si>
  <si>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</si>
  <si>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</si>
  <si>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</si>
  <si>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</si>
  <si>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</si>
  <si>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</si>
  <si>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</si>
  <si>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</si>
  <si>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</si>
  <si>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</si>
  <si>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</si>
  <si>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</si>
  <si>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</si>
  <si>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</si>
  <si>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</si>
  <si>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</si>
  <si>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</si>
  <si>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</si>
  <si>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</si>
  <si>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</si>
  <si>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</si>
  <si>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</si>
  <si>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</si>
  <si>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</si>
  <si>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</si>
  <si>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</si>
  <si>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</si>
  <si>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</si>
  <si>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</si>
  <si>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</si>
  <si>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</si>
  <si>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</si>
  <si>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</si>
  <si>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</si>
  <si>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</si>
  <si>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</si>
  <si>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</si>
  <si>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</si>
  <si>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</si>
  <si>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</si>
  <si>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</si>
  <si>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</si>
  <si>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</si>
  <si>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</si>
  <si>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</si>
  <si>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</si>
  <si>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</si>
  <si>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</si>
  <si>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</si>
  <si>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</si>
  <si>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</si>
  <si>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</si>
  <si>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</si>
  <si>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</si>
  <si>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</si>
  <si>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</si>
  <si>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</si>
  <si>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</si>
  <si>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</si>
  <si>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</si>
  <si>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</si>
  <si>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</si>
  <si>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</si>
  <si>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</si>
  <si>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</si>
  <si>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</si>
  <si>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</si>
  <si>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</si>
  <si>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</si>
  <si>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</si>
  <si>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</si>
  <si>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</si>
  <si>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</si>
  <si>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</si>
  <si>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</si>
  <si>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</si>
  <si>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</si>
  <si>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</si>
  <si>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</si>
  <si>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</si>
  <si>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</si>
  <si>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</si>
  <si>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</si>
  <si>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</si>
  <si>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</si>
  <si>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</si>
  <si>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</si>
  <si>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</si>
  <si>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</si>
  <si>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</si>
  <si>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</si>
  <si>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</si>
  <si>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</si>
  <si>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</si>
  <si>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</si>
  <si>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</si>
  <si>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</si>
  <si>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</si>
  <si>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</si>
  <si>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</si>
  <si>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</si>
  <si>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</si>
  <si>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</si>
  <si>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</si>
  <si>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</si>
  <si>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</si>
  <si>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</si>
  <si>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</si>
  <si>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</si>
  <si>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</si>
  <si>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</si>
  <si>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</si>
  <si>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</si>
  <si>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</si>
  <si>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</si>
  <si>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</si>
  <si>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</si>
  <si>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</si>
  <si>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</si>
  <si>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</si>
  <si>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</si>
  <si>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</si>
  <si>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</si>
  <si>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</si>
  <si>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</si>
  <si>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</si>
  <si>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</si>
  <si>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</si>
  <si>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</si>
  <si>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</si>
  <si>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</si>
  <si>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</si>
  <si>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</si>
  <si>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</si>
  <si>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</si>
  <si>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</si>
  <si>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</si>
  <si>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</si>
  <si>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</si>
  <si>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</si>
  <si>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</si>
  <si>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</si>
  <si>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</si>
  <si>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</si>
  <si>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</si>
  <si>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</si>
  <si>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</si>
  <si>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</si>
  <si>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</si>
  <si>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</si>
  <si>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</si>
  <si>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</si>
  <si>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</si>
  <si>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</si>
  <si>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</si>
  <si>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</si>
  <si>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</si>
  <si>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</si>
  <si>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</si>
  <si>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</si>
  <si>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</si>
  <si>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</si>
  <si>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</si>
  <si>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</si>
  <si>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</si>
  <si>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</si>
  <si>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</si>
  <si>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</si>
  <si>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</si>
  <si>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</si>
  <si>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</si>
  <si>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</si>
  <si>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</si>
  <si>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</si>
  <si>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</si>
  <si>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</si>
  <si>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</si>
  <si>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</si>
  <si>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</si>
  <si>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</si>
  <si>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</si>
  <si>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</si>
  <si>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</si>
  <si>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</si>
  <si>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</si>
  <si>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</si>
  <si>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</si>
  <si>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</si>
  <si>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</si>
  <si>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</si>
  <si>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</si>
  <si>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</si>
  <si>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</si>
  <si>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</si>
  <si>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</si>
  <si>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</si>
  <si>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</si>
  <si>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</si>
  <si>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</si>
  <si>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</si>
  <si>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</si>
  <si>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</si>
  <si>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</si>
  <si>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</si>
  <si>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</si>
  <si>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</si>
  <si>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</si>
  <si>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</si>
  <si>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</si>
  <si>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</si>
  <si>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</si>
  <si>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</si>
  <si>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</si>
  <si>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</si>
  <si>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</si>
  <si>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</si>
  <si>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</si>
  <si>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</si>
  <si>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</si>
  <si>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</si>
  <si>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</si>
  <si>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</si>
  <si>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</si>
  <si>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</si>
  <si>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</si>
  <si>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</si>
  <si>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</si>
  <si>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</si>
  <si>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</si>
  <si>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</si>
  <si>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</si>
  <si>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</si>
  <si>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</si>
  <si>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</si>
  <si>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</si>
  <si>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</si>
  <si>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</si>
  <si>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</si>
  <si>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</si>
  <si>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</si>
  <si>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</si>
  <si>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</si>
  <si>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</si>
  <si>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</si>
  <si>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</si>
  <si>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</si>
  <si>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</si>
  <si>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</si>
  <si>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</si>
  <si>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</si>
  <si>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</si>
  <si>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</si>
  <si>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</si>
  <si>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</si>
  <si>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</si>
  <si>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</si>
  <si>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</si>
  <si>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</si>
  <si>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</si>
  <si>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</si>
  <si>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</si>
  <si>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</si>
  <si>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</si>
  <si>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</si>
  <si>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</si>
  <si>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</si>
  <si>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</si>
  <si>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</si>
  <si>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</si>
  <si>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</si>
  <si>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</si>
  <si>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</si>
  <si>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</si>
  <si>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</si>
  <si>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</si>
  <si>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</si>
  <si>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</si>
  <si>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</si>
  <si>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</si>
  <si>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</si>
  <si>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</si>
  <si>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</si>
  <si>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</si>
  <si>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</si>
  <si>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</si>
  <si>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</si>
  <si>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</si>
  <si>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</si>
  <si>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</si>
  <si>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</si>
  <si>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</si>
  <si>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</si>
  <si>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</si>
  <si>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</si>
  <si>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</si>
  <si>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</si>
  <si>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</si>
  <si>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</si>
  <si>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</si>
  <si>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</si>
  <si>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</si>
  <si>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</si>
  <si>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</si>
  <si>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</si>
  <si>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</si>
  <si>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</si>
  <si>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</si>
  <si>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</si>
  <si>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</si>
  <si>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</si>
  <si>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</si>
  <si>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</si>
  <si>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</si>
  <si>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</si>
  <si>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</si>
  <si>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</si>
  <si>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</si>
  <si>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</si>
  <si>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</si>
  <si>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</si>
  <si>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</si>
  <si>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</si>
  <si>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</si>
  <si>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</si>
  <si>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</si>
  <si>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</si>
  <si>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</si>
  <si>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</si>
  <si>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</si>
  <si>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</si>
  <si>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</si>
  <si>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</si>
  <si>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</si>
  <si>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</si>
  <si>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</si>
  <si>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</si>
  <si>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</si>
  <si>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</si>
  <si>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</si>
  <si>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</si>
  <si>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</si>
  <si>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</si>
  <si>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</si>
  <si>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</si>
  <si>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</si>
  <si>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</si>
  <si>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</si>
  <si>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</si>
  <si>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</si>
  <si>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</si>
  <si>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</si>
  <si>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</si>
  <si>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</si>
  <si>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</si>
  <si>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</si>
  <si>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</si>
  <si>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</si>
  <si>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</si>
  <si>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</si>
  <si>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</si>
  <si>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</si>
  <si>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</si>
  <si>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</si>
  <si>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</si>
  <si>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</si>
  <si>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</si>
  <si>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</si>
  <si>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</si>
  <si>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</si>
  <si>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</si>
  <si>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</si>
  <si>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</si>
  <si>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</si>
  <si>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</si>
  <si>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</si>
  <si>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</si>
  <si>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</si>
  <si>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</si>
  <si>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</si>
  <si>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</si>
  <si>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</si>
  <si>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</si>
  <si>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</si>
  <si>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</si>
  <si>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</si>
  <si>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</si>
  <si>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</si>
  <si>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</si>
  <si>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</si>
  <si>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</si>
  <si>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</si>
  <si>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</si>
  <si>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</si>
  <si>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</si>
  <si>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</si>
  <si>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</si>
  <si>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</si>
  <si>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</si>
  <si>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</si>
  <si>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</si>
  <si>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</si>
  <si>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</si>
  <si>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</si>
  <si>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</si>
  <si>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</si>
  <si>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</si>
  <si>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</si>
  <si>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</si>
  <si>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</si>
  <si>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</si>
  <si>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</si>
  <si>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</si>
  <si>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</si>
  <si>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</si>
  <si>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</si>
  <si>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</si>
  <si>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</si>
  <si>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</si>
  <si>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</si>
  <si>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</si>
  <si>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</si>
  <si>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</si>
  <si>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</si>
  <si>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</si>
  <si>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</si>
  <si>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</si>
  <si>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</si>
  <si>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</si>
  <si>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</si>
  <si>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</si>
  <si>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</si>
  <si>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</si>
  <si>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</si>
  <si>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</si>
  <si>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</si>
  <si>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</si>
  <si>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</si>
  <si>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</si>
  <si>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</si>
  <si>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</si>
  <si>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</si>
  <si>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</si>
  <si>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</si>
  <si>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</si>
  <si>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</si>
  <si>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</si>
  <si>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</si>
  <si>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</si>
  <si>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</si>
  <si>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</si>
  <si>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</si>
  <si>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</si>
  <si>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</si>
  <si>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</si>
  <si>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</si>
  <si>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</si>
  <si>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</si>
  <si>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</si>
  <si>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</si>
  <si>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</si>
  <si>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</si>
  <si>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</si>
  <si>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</si>
  <si>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</si>
  <si>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</si>
  <si>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</si>
  <si>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</si>
  <si>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</si>
  <si>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</si>
  <si>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</si>
  <si>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</si>
  <si>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</si>
  <si>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</si>
  <si>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</si>
  <si>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</si>
  <si>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</si>
  <si>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</si>
  <si>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</si>
  <si>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</si>
  <si>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</si>
  <si>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</si>
  <si>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</si>
  <si>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</si>
  <si>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</si>
  <si>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</si>
  <si>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</si>
  <si>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</si>
  <si>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</si>
  <si>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</si>
  <si>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</si>
  <si>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</si>
  <si>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</si>
  <si>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</si>
  <si>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</si>
  <si>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</si>
  <si>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</si>
  <si>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</si>
  <si>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</si>
  <si>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</si>
  <si>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</si>
  <si>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</si>
  <si>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</si>
  <si>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</si>
  <si>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</si>
  <si>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</si>
  <si>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</si>
  <si>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</si>
  <si>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</si>
  <si>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</si>
  <si>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</si>
  <si>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</si>
  <si>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</si>
  <si>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</si>
  <si>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</si>
  <si>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</si>
  <si>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</si>
  <si>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</si>
  <si>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</si>
  <si>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</si>
  <si>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</si>
  <si>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</si>
  <si>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</si>
  <si>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</si>
  <si>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</si>
  <si>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</si>
  <si>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</si>
  <si>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</si>
  <si>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</si>
  <si>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</si>
  <si>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</si>
  <si>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</si>
  <si>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</si>
  <si>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</si>
  <si>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</si>
  <si>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</si>
  <si>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</si>
  <si>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</si>
  <si>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</si>
  <si>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</si>
  <si>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</si>
  <si>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</si>
  <si>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</si>
  <si>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</si>
  <si>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</si>
  <si>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</si>
  <si>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</si>
  <si>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</si>
  <si>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</si>
  <si>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</si>
  <si>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</si>
  <si>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</si>
  <si>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</si>
  <si>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</si>
  <si>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</si>
  <si>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</si>
  <si>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</si>
  <si>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</si>
  <si>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</si>
  <si>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</si>
  <si>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</si>
  <si>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</si>
  <si>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</si>
  <si>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</si>
  <si>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</si>
  <si>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</si>
  <si>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</si>
  <si>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</si>
  <si>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</si>
  <si>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</si>
  <si>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</si>
  <si>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</si>
  <si>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</si>
  <si>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</si>
  <si>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</si>
  <si>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</si>
  <si>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</si>
  <si>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</si>
  <si>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</si>
  <si>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</si>
  <si>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</si>
  <si>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</si>
  <si>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</si>
  <si>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</si>
  <si>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</si>
  <si>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</si>
  <si>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</si>
  <si>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</si>
  <si>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</si>
  <si>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</si>
  <si>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</si>
  <si>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</si>
  <si>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</si>
  <si>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</si>
  <si>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</si>
  <si>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</si>
  <si>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</si>
  <si>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</si>
  <si>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</si>
  <si>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</si>
  <si>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</si>
  <si>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</si>
  <si>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</si>
  <si>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</si>
  <si>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</si>
  <si>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</si>
  <si>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</si>
  <si>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</si>
  <si>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</si>
  <si>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</si>
  <si>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</si>
  <si>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</si>
  <si>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</si>
  <si>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</si>
  <si>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</si>
  <si>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</si>
  <si>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</si>
  <si>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</si>
  <si>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</si>
  <si>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</si>
  <si>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</si>
  <si>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</si>
  <si>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</si>
  <si>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</si>
  <si>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</si>
  <si>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</si>
  <si>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</si>
  <si>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</si>
  <si>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</si>
  <si>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</si>
  <si>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</si>
  <si>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</si>
  <si>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</si>
  <si>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</si>
  <si>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</si>
  <si>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</si>
  <si>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</si>
  <si>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</si>
  <si>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</si>
  <si>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</si>
  <si>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</si>
  <si>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</si>
  <si>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</si>
  <si>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</si>
  <si>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</si>
  <si>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</si>
  <si>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</si>
  <si>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</si>
  <si>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</si>
  <si>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</si>
  <si>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</si>
  <si>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</si>
  <si>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</si>
  <si>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</si>
  <si>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</si>
  <si>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</si>
  <si>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</si>
  <si>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</si>
  <si>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</si>
  <si>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</si>
  <si>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</si>
  <si>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</si>
  <si>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</si>
  <si>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</si>
  <si>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</si>
  <si>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</si>
  <si>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</si>
  <si>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</si>
  <si>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</si>
  <si>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</si>
  <si>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</si>
  <si>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</si>
  <si>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</si>
  <si>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</si>
  <si>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</si>
  <si>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</si>
  <si>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</si>
  <si>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</si>
  <si>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</si>
  <si>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</si>
  <si>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</si>
  <si>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</si>
  <si>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</si>
  <si>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</si>
  <si>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</si>
  <si>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</si>
  <si>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</si>
  <si>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</si>
  <si>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</si>
  <si>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</si>
  <si>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</si>
  <si>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</si>
  <si>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</si>
  <si>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</si>
  <si>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</si>
  <si>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</si>
  <si>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</si>
  <si>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</si>
  <si>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</si>
  <si>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</si>
  <si>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</si>
  <si>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</si>
  <si>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</si>
  <si>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</si>
  <si>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</si>
  <si>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</si>
  <si>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</si>
  <si>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</si>
  <si>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</si>
  <si>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</si>
  <si>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</si>
  <si>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</si>
  <si>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</si>
  <si>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</si>
  <si>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</si>
  <si>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</si>
  <si>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</si>
  <si>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</si>
  <si>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</si>
  <si>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</si>
  <si>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</si>
  <si>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</si>
  <si>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</si>
  <si>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</si>
  <si>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</si>
  <si>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</si>
  <si>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</si>
  <si>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</si>
  <si>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</si>
  <si>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</si>
  <si>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</si>
  <si>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</si>
  <si>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</si>
  <si>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</si>
  <si>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</si>
  <si>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</si>
  <si>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</si>
  <si>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</si>
  <si>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</si>
  <si>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</si>
  <si>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</si>
  <si>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</si>
  <si>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</si>
  <si>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</si>
  <si>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</si>
  <si>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</si>
  <si>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</si>
  <si>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</si>
  <si>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</si>
  <si>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</si>
  <si>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</si>
  <si>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</si>
  <si>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</si>
  <si>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</si>
  <si>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</si>
  <si>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</si>
  <si>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</si>
  <si>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</si>
  <si>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</si>
  <si>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</si>
  <si>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</si>
  <si>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</si>
  <si>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</si>
  <si>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</si>
  <si>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</si>
  <si>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</si>
  <si>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</si>
  <si>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</si>
  <si>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</si>
  <si>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</si>
  <si>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</si>
  <si>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</si>
  <si>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</si>
  <si>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</si>
  <si>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</si>
  <si>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</si>
  <si>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</si>
  <si>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</si>
  <si>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</si>
  <si>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</si>
  <si>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</si>
  <si>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</si>
  <si>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</si>
  <si>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</si>
  <si>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</si>
  <si>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</si>
  <si>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</si>
  <si>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</si>
  <si>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</si>
  <si>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</si>
  <si>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</si>
  <si>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</si>
  <si>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</si>
  <si>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</si>
  <si>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</si>
  <si>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</si>
  <si>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</si>
  <si>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</si>
  <si>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</si>
  <si>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</si>
  <si>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</si>
  <si>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</si>
  <si>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</si>
  <si>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</si>
  <si>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</si>
  <si>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</si>
  <si>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</si>
  <si>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</si>
  <si>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</si>
  <si>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</si>
  <si>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</si>
  <si>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</si>
  <si>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</si>
  <si>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</si>
  <si>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</si>
  <si>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</si>
  <si>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</si>
  <si>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</si>
  <si>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</si>
  <si>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</si>
  <si>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</si>
  <si>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</si>
  <si>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</si>
  <si>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</si>
  <si>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</si>
  <si>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</si>
  <si>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</si>
  <si>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</si>
  <si>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</si>
  <si>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</si>
  <si>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</si>
  <si>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</si>
  <si>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</si>
  <si>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</si>
  <si>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</si>
  <si>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</si>
  <si>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</si>
  <si>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</si>
  <si>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</si>
  <si>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</si>
  <si>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</si>
  <si>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</si>
  <si>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</si>
  <si>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</si>
  <si>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</si>
  <si>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</si>
  <si>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</si>
  <si>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</si>
  <si>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</si>
  <si>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</si>
  <si>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</si>
  <si>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</si>
  <si>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</si>
  <si>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</si>
  <si>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</si>
  <si>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</si>
  <si>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</si>
  <si>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</si>
  <si>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</si>
  <si>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</si>
  <si>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</si>
  <si>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</si>
  <si>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</si>
  <si>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</si>
  <si>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</si>
  <si>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</si>
  <si>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</si>
  <si>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</si>
  <si>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</si>
  <si>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</si>
  <si>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</si>
  <si>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</si>
  <si>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</si>
  <si>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</si>
  <si>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</si>
  <si>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</si>
  <si>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</si>
  <si>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</si>
  <si>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</si>
  <si>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</si>
  <si>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</si>
  <si>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</si>
  <si>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</si>
  <si>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</si>
  <si>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</si>
  <si>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</si>
  <si>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</si>
  <si>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</si>
  <si>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</si>
  <si>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</si>
  <si>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</si>
  <si>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</si>
  <si>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</si>
  <si>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</si>
  <si>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</si>
  <si>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</si>
  <si>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</si>
  <si>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</si>
  <si>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</si>
  <si>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</si>
  <si>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</si>
  <si>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</si>
  <si>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</si>
  <si>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</si>
  <si>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</si>
  <si>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</si>
  <si>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</si>
  <si>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</si>
  <si>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</si>
  <si>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</si>
  <si>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</si>
  <si>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</si>
  <si>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</si>
  <si>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</si>
  <si>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</si>
  <si>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</si>
  <si>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</si>
  <si>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</si>
  <si>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</si>
  <si>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</si>
  <si>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</si>
  <si>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</si>
  <si>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</si>
  <si>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</si>
  <si>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</si>
  <si>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</si>
  <si>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</si>
  <si>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</si>
  <si>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</si>
  <si>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</si>
  <si>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</si>
  <si>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</si>
  <si>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</si>
  <si>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</si>
  <si>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</si>
  <si>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</si>
  <si>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</si>
  <si>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</si>
  <si>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</si>
  <si>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</si>
  <si>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</si>
  <si>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</si>
  <si>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</si>
  <si>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</si>
  <si>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</si>
  <si>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</si>
  <si>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</si>
  <si>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</si>
  <si>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</si>
  <si>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</si>
  <si>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</si>
  <si>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</si>
  <si>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</si>
  <si>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</si>
  <si>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</si>
  <si>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</si>
  <si>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</si>
  <si>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</si>
  <si>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</si>
  <si>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</si>
  <si>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</si>
  <si>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</si>
  <si>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</si>
  <si>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</si>
  <si>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</si>
  <si>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</si>
  <si>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</si>
  <si>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</si>
  <si>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</si>
  <si>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</si>
  <si>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</si>
  <si>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</si>
  <si>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</si>
  <si>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</si>
  <si>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</si>
  <si>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</si>
  <si>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</si>
  <si>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</si>
  <si>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</si>
  <si>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</si>
  <si>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</si>
  <si>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</si>
  <si>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</si>
  <si>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</si>
  <si>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</si>
  <si>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</si>
  <si>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</si>
  <si>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</si>
  <si>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</si>
  <si>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</si>
  <si>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</si>
  <si>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</si>
  <si>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</si>
  <si>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</si>
  <si>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</si>
  <si>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</si>
  <si>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</si>
  <si>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</si>
  <si>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</si>
  <si>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</si>
  <si>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</si>
  <si>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</si>
  <si>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</si>
  <si>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</si>
  <si>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</si>
  <si>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</si>
  <si>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</si>
  <si>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</si>
  <si>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</si>
  <si>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</si>
  <si>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</si>
  <si>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</si>
  <si>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</si>
  <si>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</si>
  <si>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</si>
  <si>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</si>
  <si>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</si>
  <si>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</si>
  <si>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</si>
  <si>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</si>
  <si>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</si>
  <si>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</si>
  <si>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</si>
  <si>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</si>
  <si>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</si>
  <si>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</si>
  <si>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</si>
  <si>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</si>
  <si>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</si>
  <si>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</si>
  <si>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</si>
  <si>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</si>
  <si>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</si>
  <si>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</si>
  <si>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</si>
  <si>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</si>
  <si>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</si>
  <si>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</si>
  <si>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</si>
  <si>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</si>
  <si>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</si>
  <si>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</si>
  <si>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</si>
  <si>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</si>
  <si>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</si>
  <si>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</si>
  <si>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</si>
  <si>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</si>
  <si>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</si>
  <si>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</si>
  <si>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</si>
  <si>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</si>
  <si>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</si>
  <si>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</si>
  <si>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</si>
  <si>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</si>
  <si>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</si>
  <si>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</si>
  <si>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</si>
  <si>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</si>
  <si>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</si>
  <si>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</si>
  <si>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</si>
  <si>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</si>
  <si>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</si>
  <si>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</si>
  <si>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</si>
  <si>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</si>
  <si>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</si>
  <si>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</si>
  <si>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</si>
  <si>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</si>
  <si>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</si>
  <si>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</si>
  <si>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</si>
  <si>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</si>
  <si>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</si>
  <si>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</si>
  <si>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</si>
  <si>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</si>
  <si>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</si>
  <si>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</si>
  <si>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</si>
  <si>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</si>
  <si>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</si>
  <si>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</si>
  <si>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</si>
  <si>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</si>
  <si>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</si>
  <si>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</si>
  <si>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</si>
  <si>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</si>
  <si>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</si>
  <si>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</si>
  <si>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</si>
  <si>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</si>
  <si>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</si>
  <si>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</si>
  <si>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</si>
  <si>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</si>
  <si>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</si>
  <si>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</si>
  <si>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</si>
  <si>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</si>
  <si>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</si>
  <si>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</si>
  <si>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</si>
  <si>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</si>
  <si>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</si>
  <si>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</si>
  <si>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</si>
  <si>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</si>
  <si>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</si>
  <si>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</si>
  <si>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</si>
  <si>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</si>
  <si>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</si>
  <si>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</si>
  <si>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</si>
  <si>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</si>
  <si>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</si>
  <si>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</si>
  <si>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</si>
  <si>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</si>
  <si>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</si>
  <si>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</si>
  <si>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</si>
  <si>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</si>
  <si>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</si>
  <si>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</si>
  <si>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</si>
  <si>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</si>
  <si>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</si>
  <si>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</si>
  <si>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</si>
  <si>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</si>
  <si>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</si>
  <si>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</si>
  <si>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</si>
  <si>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</si>
  <si>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</si>
  <si>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</si>
  <si>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</si>
  <si>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</si>
  <si>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</si>
  <si>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</si>
  <si>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</si>
  <si>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</si>
  <si>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</si>
  <si>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</si>
  <si>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</si>
  <si>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</si>
  <si>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</si>
  <si>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</si>
  <si>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</si>
  <si>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</si>
  <si>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</si>
  <si>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</si>
  <si>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</si>
  <si>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</si>
  <si>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</si>
  <si>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</si>
  <si>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</si>
  <si>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</si>
  <si>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</si>
  <si>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</si>
  <si>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</si>
  <si>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</si>
  <si>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</si>
  <si>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</si>
  <si>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</si>
  <si>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</si>
  <si>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</si>
  <si>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</si>
  <si>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</si>
  <si>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</si>
  <si>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</si>
  <si>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</si>
  <si>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</si>
  <si>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</si>
  <si>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</si>
  <si>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</si>
  <si>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</si>
  <si>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</si>
  <si>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</si>
  <si>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</si>
  <si>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</si>
  <si>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</si>
  <si>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</si>
  <si>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</si>
  <si>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</si>
  <si>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</si>
  <si>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</si>
  <si>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</si>
  <si>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</si>
  <si>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</si>
  <si>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</si>
  <si>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</si>
  <si>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</si>
  <si>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</si>
  <si>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</si>
  <si>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</si>
  <si>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</si>
  <si>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</si>
  <si>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</si>
  <si>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</si>
  <si>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</si>
  <si>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</si>
  <si>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</si>
  <si>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</si>
  <si>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</si>
  <si>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</si>
  <si>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</si>
  <si>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</si>
  <si>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</si>
  <si>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</si>
  <si>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</si>
  <si>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</si>
  <si>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</si>
  <si>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</si>
  <si>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</si>
  <si>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</si>
  <si>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</si>
  <si>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</si>
  <si>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</si>
  <si>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</si>
  <si>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</si>
  <si>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</si>
  <si>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</si>
  <si>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</si>
  <si>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</si>
  <si>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</si>
  <si>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</si>
  <si>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</si>
  <si>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</si>
  <si>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</si>
  <si>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</si>
  <si>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</si>
  <si>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</si>
  <si>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</si>
  <si>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</si>
  <si>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</si>
  <si>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</si>
  <si>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</si>
  <si>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</si>
  <si>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</si>
  <si>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</si>
  <si>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</si>
  <si>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</si>
  <si>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</si>
  <si>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</si>
  <si>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</si>
  <si>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</si>
  <si>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</si>
  <si>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</si>
  <si>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</si>
  <si>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</si>
  <si>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</si>
  <si>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</si>
  <si>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</si>
  <si>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</si>
  <si>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</si>
  <si>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</si>
  <si>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</si>
  <si>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</si>
  <si>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</si>
  <si>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</si>
  <si>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</si>
  <si>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</si>
  <si>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</si>
  <si>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</si>
  <si>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</si>
  <si>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</si>
  <si>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</si>
  <si>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</si>
  <si>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</si>
  <si>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</si>
  <si>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</si>
  <si>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</si>
  <si>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</si>
  <si>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</si>
  <si>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</si>
  <si>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</si>
  <si>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</si>
  <si>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</si>
  <si>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</si>
  <si>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</si>
  <si>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</si>
  <si>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</si>
  <si>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</si>
  <si>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</si>
  <si>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</si>
  <si>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</si>
  <si>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</si>
  <si>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</si>
  <si>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</si>
  <si>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</si>
  <si>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</si>
  <si>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</si>
  <si>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</si>
  <si>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</si>
  <si>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</si>
  <si>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</si>
  <si>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</si>
  <si>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</si>
  <si>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</si>
  <si>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</si>
  <si>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</si>
  <si>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</si>
  <si>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</si>
  <si>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</si>
  <si>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</si>
  <si>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</si>
  <si>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</si>
  <si>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</si>
  <si>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</si>
  <si>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</si>
  <si>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</si>
  <si>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</si>
  <si>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</si>
  <si>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</si>
  <si>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</si>
  <si>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</si>
  <si>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</si>
  <si>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</si>
  <si>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</si>
  <si>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</si>
  <si>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</si>
  <si>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</si>
  <si>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</si>
  <si>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</si>
  <si>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</si>
  <si>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</si>
  <si>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</si>
  <si>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</si>
  <si>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</si>
  <si>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</si>
  <si>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</si>
  <si>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</si>
  <si>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</si>
  <si>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</si>
  <si>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</si>
  <si>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</si>
  <si>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</si>
  <si>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</si>
  <si>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</si>
  <si>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</si>
  <si>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</si>
  <si>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</si>
  <si>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</si>
  <si>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</si>
  <si>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</si>
  <si>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</si>
  <si>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</si>
  <si>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</si>
  <si>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</si>
  <si>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</si>
  <si>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</si>
  <si>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</si>
  <si>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</si>
  <si>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</si>
  <si>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</si>
  <si>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</si>
  <si>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</si>
  <si>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</si>
  <si>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</si>
  <si>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</si>
  <si>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</si>
  <si>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</si>
  <si>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</si>
  <si>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</si>
  <si>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</si>
  <si>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</si>
  <si>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</si>
  <si>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</si>
  <si>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</si>
  <si>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</si>
  <si>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</si>
  <si>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</si>
  <si>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</si>
  <si>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</si>
  <si>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</si>
  <si>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</si>
  <si>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</si>
  <si>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</si>
  <si>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</si>
  <si>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</si>
  <si>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</si>
  <si>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</si>
  <si>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</si>
  <si>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</si>
  <si>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</si>
  <si>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</si>
  <si>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</si>
  <si>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</si>
  <si>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</si>
  <si>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</si>
  <si>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</si>
  <si>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</si>
  <si>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</si>
  <si>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</si>
  <si>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</si>
  <si>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</si>
  <si>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</si>
  <si>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</si>
  <si>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</si>
  <si>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</si>
  <si>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</si>
  <si>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</si>
  <si>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</si>
  <si>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</si>
  <si>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</si>
  <si>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</si>
  <si>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</si>
  <si>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</si>
  <si>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</si>
  <si>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</si>
  <si>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</si>
  <si>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</si>
  <si>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</si>
  <si>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</si>
  <si>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</si>
  <si>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</si>
  <si>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</si>
  <si>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</si>
  <si>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</si>
  <si>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</si>
  <si>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</si>
  <si>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</si>
  <si>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</si>
  <si>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</si>
  <si>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</si>
  <si>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</si>
  <si>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</si>
  <si>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</si>
  <si>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</si>
  <si>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</si>
  <si>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</si>
  <si>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</si>
  <si>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</si>
  <si>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</si>
  <si>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</si>
  <si>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</si>
  <si>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</si>
  <si>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</si>
  <si>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</si>
  <si>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</si>
  <si>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</si>
  <si>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</si>
  <si>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</si>
  <si>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</si>
  <si>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</si>
  <si>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</si>
  <si>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</si>
  <si>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</si>
  <si>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</si>
  <si>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</si>
  <si>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</si>
  <si>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</si>
  <si>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</si>
  <si>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</si>
  <si>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</si>
  <si>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</si>
  <si>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</si>
  <si>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</si>
  <si>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</si>
  <si>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</si>
  <si>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</si>
  <si>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</si>
  <si>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</si>
  <si>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</si>
  <si>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</si>
  <si>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</si>
  <si>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</si>
  <si>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</si>
  <si>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</si>
  <si>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</si>
  <si>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</si>
  <si>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</si>
  <si>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</si>
  <si>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</si>
  <si>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</si>
  <si>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</si>
  <si>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</si>
  <si>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</si>
  <si>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</si>
  <si>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</si>
  <si>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</si>
  <si>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</si>
  <si>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</si>
  <si>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</si>
  <si>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</si>
  <si>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</si>
  <si>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</si>
  <si>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</si>
  <si>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</si>
  <si>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</si>
  <si>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</si>
  <si>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</si>
  <si>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</si>
  <si>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</si>
  <si>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</si>
  <si>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</si>
  <si>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</si>
  <si>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</si>
  <si>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</si>
  <si>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</si>
  <si>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</si>
  <si>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</si>
  <si>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</si>
  <si>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</si>
  <si>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</si>
  <si>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</si>
  <si>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</si>
  <si>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</si>
  <si>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</si>
  <si>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</si>
  <si>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</si>
  <si>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</si>
  <si>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</si>
  <si>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</si>
  <si>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</si>
  <si>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</si>
  <si>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</si>
  <si>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</si>
  <si>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</si>
  <si>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</si>
  <si>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</si>
  <si>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</si>
  <si>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</si>
  <si>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</si>
  <si>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</si>
  <si>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</si>
  <si>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</si>
  <si>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</si>
  <si>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</si>
  <si>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</si>
  <si>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</si>
  <si>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</si>
  <si>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</si>
  <si>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</si>
  <si>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</si>
  <si>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</si>
  <si>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</si>
  <si>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</si>
  <si>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</si>
  <si>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</si>
  <si>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</si>
  <si>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</si>
  <si>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</si>
  <si>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</si>
  <si>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</si>
  <si>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</si>
  <si>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</si>
  <si>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</si>
  <si>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</si>
  <si>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</si>
  <si>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</si>
  <si>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</si>
  <si>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</si>
  <si>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</si>
  <si>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</si>
  <si>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</si>
  <si>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</si>
  <si>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</si>
  <si>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</si>
  <si>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</si>
  <si>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</si>
  <si>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</si>
  <si>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</si>
  <si>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</si>
  <si>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</si>
  <si>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</si>
  <si>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</si>
  <si>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</si>
  <si>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</si>
  <si>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</si>
  <si>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</si>
  <si>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</si>
  <si>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</si>
  <si>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</si>
  <si>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</si>
  <si>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</si>
  <si>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</si>
  <si>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</si>
  <si>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</si>
  <si>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</si>
  <si>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</si>
  <si>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</si>
  <si>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</si>
  <si>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</si>
  <si>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</si>
  <si>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</si>
  <si>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</si>
  <si>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</si>
  <si>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</si>
  <si>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</si>
  <si>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</si>
  <si>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</si>
  <si>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</si>
  <si>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</si>
  <si>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</si>
  <si>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</si>
  <si>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</si>
  <si>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</si>
  <si>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</si>
  <si>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</si>
  <si>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</si>
  <si>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</si>
  <si>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</si>
  <si>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</si>
  <si>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</si>
  <si>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</si>
  <si>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</si>
  <si>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</si>
  <si>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</si>
  <si>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</si>
  <si>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</si>
  <si>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</si>
  <si>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</si>
  <si>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</si>
  <si>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</si>
  <si>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</si>
  <si>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</si>
  <si>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</si>
  <si>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</si>
  <si>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</si>
  <si>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</si>
  <si>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</si>
  <si>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</si>
  <si>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</si>
  <si>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</si>
  <si>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</si>
  <si>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</si>
  <si>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</si>
  <si>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</si>
  <si>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</si>
  <si>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</si>
  <si>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</si>
  <si>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</si>
  <si>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</si>
  <si>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</si>
  <si>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</si>
  <si>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</si>
  <si>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</si>
  <si>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</si>
  <si>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</si>
  <si>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</si>
  <si>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</si>
  <si>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</si>
  <si>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</si>
  <si>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</si>
  <si>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</si>
  <si>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</si>
  <si>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</si>
  <si>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</si>
  <si>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</si>
  <si>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</si>
  <si>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</si>
  <si>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</si>
  <si>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</si>
  <si>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</si>
  <si>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</si>
  <si>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</si>
  <si>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</si>
  <si>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</si>
  <si>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</si>
  <si>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</si>
  <si>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</si>
  <si>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</si>
  <si>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</si>
  <si>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</si>
  <si>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</si>
  <si>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</si>
  <si>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</si>
  <si>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</si>
  <si>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</si>
  <si>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</si>
  <si>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</si>
  <si>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</si>
  <si>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</si>
  <si>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</si>
  <si>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</si>
  <si>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</si>
  <si>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</si>
  <si>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</si>
  <si>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</si>
  <si>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</si>
  <si>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</si>
  <si>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</si>
  <si>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</si>
  <si>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</si>
  <si>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</si>
  <si>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</si>
  <si>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</si>
  <si>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</si>
  <si>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</si>
  <si>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</si>
  <si>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</si>
  <si>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</si>
  <si>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</si>
  <si>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</si>
  <si>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</si>
  <si>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</si>
  <si>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</si>
  <si>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</si>
  <si>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</si>
  <si>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</si>
  <si>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</si>
  <si>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</si>
  <si>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</si>
  <si>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</si>
  <si>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</si>
  <si>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</si>
  <si>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</si>
  <si>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</si>
  <si>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</si>
  <si>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</si>
  <si>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</si>
  <si>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</si>
  <si>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</si>
  <si>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</si>
  <si>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</si>
  <si>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</si>
  <si>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</si>
  <si>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</si>
  <si>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</si>
  <si>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</si>
  <si>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</si>
  <si>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</si>
  <si>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</si>
  <si>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</si>
  <si>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</si>
  <si>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</si>
  <si>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</si>
  <si>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</si>
  <si>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</si>
  <si>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</si>
  <si>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</si>
  <si>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</si>
  <si>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</si>
  <si>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</si>
  <si>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</si>
  <si>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</si>
  <si>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</si>
  <si>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</si>
  <si>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</si>
  <si>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</si>
  <si>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</si>
  <si>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</si>
  <si>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</si>
  <si>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</si>
  <si>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</si>
  <si>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</si>
  <si>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</si>
  <si>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</si>
  <si>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</si>
  <si>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</si>
  <si>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</si>
  <si>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</si>
  <si>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</si>
  <si>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</si>
  <si>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</si>
  <si>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</si>
  <si>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</si>
  <si>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</si>
  <si>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</si>
  <si>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</si>
  <si>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</si>
  <si>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</si>
  <si>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</si>
  <si>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</si>
  <si>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</si>
  <si>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</si>
  <si>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</si>
  <si>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</si>
  <si>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</si>
  <si>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</si>
  <si>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</si>
  <si>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</si>
  <si>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</si>
  <si>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</si>
  <si>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</si>
  <si>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</si>
  <si>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</si>
  <si>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</si>
  <si>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</si>
  <si>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</si>
  <si>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</si>
  <si>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</si>
  <si>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</si>
  <si>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</si>
  <si>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</si>
  <si>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</si>
  <si>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</si>
  <si>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</si>
  <si>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</si>
  <si>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</si>
  <si>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</si>
  <si>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</si>
  <si>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</si>
  <si>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</si>
  <si>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</si>
  <si>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</si>
  <si>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</si>
  <si>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</si>
  <si>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</si>
  <si>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</si>
  <si>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</si>
  <si>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</si>
  <si>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</si>
  <si>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</si>
  <si>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</si>
  <si>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</si>
  <si>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</si>
  <si>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</si>
  <si>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</si>
  <si>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</si>
  <si>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</si>
  <si>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</si>
  <si>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</si>
  <si>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</si>
  <si>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</si>
  <si>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</si>
  <si>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</si>
  <si>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</si>
  <si>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</si>
  <si>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</si>
  <si>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</si>
  <si>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</si>
  <si>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</si>
  <si>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</si>
  <si>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</si>
  <si>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</si>
  <si>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</si>
  <si>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</si>
  <si>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</si>
  <si>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</si>
  <si>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</si>
  <si>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</si>
  <si>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</si>
  <si>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</si>
  <si>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</si>
  <si>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</si>
  <si>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</si>
  <si>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</si>
  <si>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</si>
  <si>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</si>
  <si>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</si>
  <si>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</si>
  <si>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</si>
  <si>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</si>
  <si>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</si>
  <si>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</si>
  <si>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</si>
  <si>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</si>
  <si>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</si>
  <si>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</si>
  <si>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</si>
  <si>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</si>
  <si>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</si>
  <si>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</si>
  <si>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</si>
  <si>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</si>
  <si>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</si>
  <si>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</si>
  <si>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</si>
  <si>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</si>
  <si>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</si>
  <si>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</si>
  <si>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</si>
  <si>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</si>
  <si>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</si>
  <si>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</si>
  <si>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</si>
  <si>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</si>
  <si>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</si>
  <si>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</si>
  <si>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</si>
  <si>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</si>
  <si>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</si>
  <si>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</si>
  <si>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</si>
  <si>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</si>
  <si>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</si>
  <si>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</si>
  <si>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</si>
  <si>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</si>
  <si>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</si>
  <si>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</si>
  <si>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</si>
  <si>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</si>
  <si>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</si>
  <si>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</si>
  <si>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</si>
  <si>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</si>
  <si>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</si>
  <si>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</si>
  <si>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</si>
  <si>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</si>
  <si>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</si>
  <si>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</si>
  <si>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</si>
  <si>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</si>
  <si>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</si>
  <si>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</si>
  <si>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</si>
  <si>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</si>
  <si>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</si>
  <si>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</si>
  <si>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</si>
  <si>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</si>
  <si>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</si>
  <si>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</si>
  <si>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</si>
  <si>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</si>
  <si>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</si>
  <si>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</si>
  <si>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</si>
  <si>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</si>
  <si>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</si>
  <si>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</si>
  <si>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</si>
  <si>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</si>
  <si>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</si>
  <si>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</si>
  <si>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</si>
  <si>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</si>
  <si>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</si>
  <si>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</si>
  <si>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</si>
  <si>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</si>
  <si>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</si>
  <si>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</si>
  <si>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</si>
  <si>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</si>
  <si>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</si>
  <si>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</si>
  <si>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</si>
  <si>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</si>
  <si>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</si>
  <si>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</si>
  <si>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</si>
  <si>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</si>
  <si>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</si>
  <si>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</si>
  <si>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</si>
  <si>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</si>
  <si>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</si>
  <si>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</si>
  <si>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</si>
  <si>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</si>
  <si>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</si>
  <si>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</si>
  <si>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</si>
  <si>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</si>
  <si>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</si>
  <si>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</si>
  <si>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</si>
  <si>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</si>
  <si>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</si>
  <si>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</si>
  <si>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</si>
  <si>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</si>
  <si>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</si>
  <si>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</si>
  <si>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</si>
  <si>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</si>
  <si>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</si>
  <si>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</si>
  <si>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</si>
  <si>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</si>
  <si>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</si>
  <si>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</si>
  <si>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</si>
  <si>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</si>
  <si>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</si>
  <si>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</si>
  <si>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</si>
  <si>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</si>
  <si>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</si>
  <si>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</si>
  <si>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</si>
  <si>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</si>
  <si>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</si>
  <si>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</si>
  <si>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</si>
  <si>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</si>
  <si>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</si>
  <si>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</si>
  <si>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</si>
  <si>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</si>
  <si>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</si>
  <si>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</si>
  <si>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</si>
  <si>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</si>
  <si>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</si>
  <si>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</si>
  <si>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</si>
  <si>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</si>
  <si>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</si>
  <si>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</si>
  <si>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</si>
  <si>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</si>
  <si>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</si>
  <si>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</si>
  <si>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</si>
  <si>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</si>
  <si>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</si>
  <si>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</si>
  <si>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</si>
  <si>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</si>
  <si>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</si>
  <si>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</si>
  <si>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</si>
  <si>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</si>
  <si>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</si>
  <si>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</si>
  <si>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</si>
  <si>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</si>
  <si>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</si>
  <si>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</si>
  <si>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</si>
  <si>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</si>
  <si>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</si>
  <si>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</si>
  <si>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</si>
  <si>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</si>
  <si>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</si>
  <si>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</si>
  <si>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</si>
  <si>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</si>
  <si>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</si>
  <si>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</si>
  <si>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</si>
  <si>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</si>
  <si>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</si>
  <si>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</si>
  <si>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</si>
  <si>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</si>
  <si>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</si>
  <si>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</si>
  <si>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</si>
  <si>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</si>
  <si>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</si>
  <si>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</si>
  <si>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</si>
  <si>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</si>
  <si>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</si>
  <si>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</si>
  <si>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</si>
  <si>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</si>
  <si>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</si>
  <si>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</si>
  <si>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</si>
  <si>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</si>
  <si>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</si>
  <si>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</si>
  <si>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</si>
  <si>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</si>
  <si>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</si>
  <si>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</si>
  <si>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</si>
  <si>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</si>
  <si>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</si>
  <si>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</si>
  <si>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</si>
  <si>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</si>
  <si>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</si>
  <si>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</si>
  <si>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</si>
  <si>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</si>
  <si>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</si>
  <si>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</si>
  <si>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</si>
  <si>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</si>
  <si>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</si>
  <si>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</si>
  <si>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</si>
  <si>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</si>
  <si>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</si>
  <si>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</si>
  <si>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</si>
  <si>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</si>
  <si>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</si>
  <si>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</si>
  <si>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</si>
  <si>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</si>
  <si>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</si>
  <si>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</si>
  <si>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</si>
  <si>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</si>
  <si>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</si>
  <si>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</si>
  <si>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</si>
  <si>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</si>
  <si>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</si>
  <si>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</si>
  <si>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</si>
  <si>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</si>
  <si>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</si>
  <si>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</si>
  <si>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</si>
  <si>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</si>
  <si>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</si>
  <si>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</si>
  <si>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</si>
  <si>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</si>
  <si>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</si>
  <si>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</si>
  <si>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</si>
  <si>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</si>
  <si>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</si>
  <si>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</si>
  <si>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</si>
  <si>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</si>
  <si>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</si>
  <si>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</si>
  <si>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</si>
  <si>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</si>
  <si>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</si>
  <si>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</si>
  <si>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</si>
  <si>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</si>
  <si>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</si>
  <si>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</si>
  <si>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</si>
  <si>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</si>
  <si>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</si>
  <si>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</si>
  <si>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</si>
  <si>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</si>
  <si>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</si>
  <si>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</si>
  <si>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</si>
  <si>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</si>
  <si>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</si>
  <si>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</si>
  <si>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</si>
  <si>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</si>
  <si>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</si>
  <si>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</si>
  <si>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</si>
  <si>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</si>
  <si>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</si>
  <si>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</si>
  <si>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</si>
  <si>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</si>
  <si>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</si>
  <si>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</si>
  <si>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</si>
  <si>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</si>
  <si>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</si>
  <si>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</si>
  <si>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</si>
  <si>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</si>
  <si>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</si>
  <si>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</si>
  <si>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</si>
  <si>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</si>
  <si>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</si>
  <si>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</si>
  <si>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</si>
  <si>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</si>
  <si>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</si>
  <si>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</si>
  <si>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</si>
  <si>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</si>
  <si>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</si>
  <si>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</si>
  <si>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</si>
  <si>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</si>
  <si>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</si>
  <si>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</si>
  <si>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</si>
  <si>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</si>
  <si>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</si>
  <si>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</si>
  <si>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</si>
  <si>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</si>
  <si>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</si>
  <si>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</si>
  <si>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</si>
  <si>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</si>
  <si>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</si>
  <si>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</si>
  <si>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</si>
  <si>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</si>
  <si>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</si>
  <si>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</si>
  <si>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</si>
  <si>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</si>
  <si>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</si>
  <si>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</si>
  <si>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</si>
  <si>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</si>
  <si>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</si>
  <si>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</si>
  <si>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</si>
  <si>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</si>
  <si>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</si>
  <si>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</si>
  <si>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</si>
  <si>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</si>
  <si>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</si>
  <si>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</si>
  <si>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</si>
  <si>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</si>
  <si>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</si>
  <si>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</si>
  <si>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</si>
  <si>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</si>
  <si>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</si>
  <si>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</si>
  <si>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</si>
  <si>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</si>
  <si>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</si>
  <si>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</si>
  <si>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</si>
  <si>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</si>
  <si>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</si>
  <si>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</si>
  <si>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</si>
  <si>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</si>
  <si>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</si>
  <si>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</si>
  <si>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</si>
  <si>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</si>
  <si>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</si>
  <si>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</si>
  <si>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</si>
  <si>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</si>
  <si>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</si>
  <si>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</si>
  <si>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</si>
  <si>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</si>
  <si>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</si>
  <si>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</si>
  <si>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</si>
  <si>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</si>
  <si>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</si>
  <si>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</si>
  <si>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</si>
  <si>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</si>
  <si>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</si>
  <si>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</si>
  <si>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</si>
  <si>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</si>
  <si>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</si>
  <si>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</si>
  <si>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</si>
  <si>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</si>
  <si>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</si>
  <si>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</si>
  <si>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</si>
  <si>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</si>
  <si>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</si>
  <si>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</si>
  <si>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</si>
  <si>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</si>
  <si>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</si>
  <si>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</si>
  <si>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</si>
  <si>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</si>
  <si>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</si>
  <si>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</si>
  <si>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</si>
  <si>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</si>
  <si>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</si>
  <si>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</si>
  <si>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</si>
  <si>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</si>
  <si>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</si>
  <si>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</si>
  <si>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</si>
  <si>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</si>
  <si>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</si>
  <si>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</si>
  <si>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</si>
  <si>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</si>
  <si>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</si>
  <si>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</si>
  <si>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</si>
  <si>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</si>
  <si>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</si>
  <si>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</si>
  <si>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</si>
  <si>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</si>
  <si>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</si>
  <si>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</si>
  <si>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</si>
  <si>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</si>
  <si>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</si>
  <si>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</si>
  <si>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</si>
  <si>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</si>
  <si>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</si>
  <si>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</si>
  <si>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</si>
  <si>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</si>
  <si>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</si>
  <si>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</si>
  <si>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</si>
  <si>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</si>
  <si>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</si>
  <si>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</si>
  <si>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</si>
  <si>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</si>
  <si>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</si>
  <si>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</si>
  <si>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</si>
  <si>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</si>
  <si>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</si>
  <si>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</si>
  <si>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</si>
  <si>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</si>
  <si>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</si>
  <si>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</si>
  <si>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</si>
  <si>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</si>
  <si>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</si>
  <si>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</si>
  <si>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</si>
  <si>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</si>
  <si>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</si>
  <si>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</si>
  <si>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</si>
  <si>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</si>
  <si>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</si>
  <si>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</si>
  <si>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</si>
  <si>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</si>
  <si>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</si>
  <si>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</si>
  <si>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</si>
  <si>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</si>
  <si>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</si>
  <si>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</si>
  <si>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</si>
  <si>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</si>
  <si>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</si>
  <si>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</si>
  <si>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</si>
  <si>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</si>
  <si>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</si>
  <si>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</si>
  <si>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</si>
  <si>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</si>
  <si>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</si>
  <si>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</si>
  <si>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</si>
  <si>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</si>
  <si>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</si>
  <si>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</si>
  <si>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</si>
  <si>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</si>
  <si>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</si>
  <si>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</si>
  <si>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</si>
  <si>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</si>
  <si>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</si>
  <si>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</si>
  <si>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</si>
  <si>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</si>
  <si>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</si>
  <si>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</si>
  <si>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</si>
  <si>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</si>
  <si>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</si>
  <si>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</si>
  <si>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</si>
  <si>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</si>
  <si>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</si>
  <si>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</si>
  <si>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</si>
  <si>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</si>
  <si>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</si>
  <si>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</si>
  <si>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</si>
  <si>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</si>
  <si>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</si>
  <si>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</si>
  <si>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</si>
  <si>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</si>
  <si>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</si>
  <si>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</si>
  <si>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</si>
  <si>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</si>
  <si>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</si>
  <si>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</si>
  <si>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</si>
  <si>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</si>
  <si>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</si>
  <si>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</si>
  <si>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</si>
  <si>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</si>
  <si>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</si>
  <si>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</si>
  <si>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</si>
  <si>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</si>
  <si>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</si>
  <si>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</si>
  <si>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</si>
  <si>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</si>
  <si>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</si>
  <si>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</si>
  <si>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</si>
  <si>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</si>
  <si>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</si>
  <si>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</si>
  <si>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</si>
  <si>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</si>
  <si>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</si>
  <si>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</si>
  <si>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</si>
  <si>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</si>
  <si>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</si>
  <si>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</si>
  <si>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</si>
  <si>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</si>
  <si>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</si>
  <si>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</si>
  <si>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</si>
  <si>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</si>
  <si>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</si>
  <si>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</si>
  <si>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</si>
  <si>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</si>
  <si>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</si>
  <si>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</si>
  <si>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</si>
  <si>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</si>
  <si>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</si>
  <si>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</si>
  <si>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</si>
  <si>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</si>
  <si>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</si>
  <si>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</si>
  <si>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</si>
  <si>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</si>
  <si>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</si>
  <si>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</si>
  <si>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</si>
  <si>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</si>
  <si>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</si>
  <si>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</si>
  <si>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</si>
  <si>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</si>
  <si>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</si>
  <si>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</si>
  <si>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</si>
  <si>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</si>
  <si>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</si>
  <si>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</si>
  <si>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</si>
  <si>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</si>
  <si>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</si>
  <si>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</si>
  <si>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</si>
  <si>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</si>
  <si>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</si>
  <si>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</si>
  <si>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</si>
  <si>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</si>
  <si>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</si>
  <si>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</si>
  <si>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</si>
  <si>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</si>
  <si>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</si>
  <si>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</si>
  <si>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</si>
  <si>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</si>
  <si>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</si>
  <si>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</si>
  <si>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</si>
  <si>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</si>
  <si>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</si>
  <si>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</si>
  <si>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</si>
  <si>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</si>
  <si>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</si>
  <si>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</si>
  <si>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</si>
  <si>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</si>
  <si>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</si>
  <si>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</si>
  <si>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</si>
  <si>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</si>
  <si>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</si>
  <si>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</si>
  <si>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</si>
  <si>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</si>
  <si>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</si>
  <si>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</si>
  <si>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</si>
  <si>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</si>
  <si>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</si>
  <si>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</si>
  <si>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</si>
  <si>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</si>
  <si>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</si>
  <si>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</si>
  <si>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</si>
  <si>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</si>
  <si>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</si>
  <si>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</si>
  <si>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</si>
  <si>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</si>
  <si>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</si>
  <si>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</si>
  <si>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</si>
  <si>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</si>
  <si>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</si>
  <si>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</si>
  <si>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</si>
  <si>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</si>
  <si>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</si>
  <si>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</si>
  <si>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</si>
  <si>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</si>
  <si>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</si>
  <si>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</si>
  <si>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</si>
  <si>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</si>
  <si>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</si>
  <si>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</si>
  <si>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</si>
  <si>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</si>
  <si>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</si>
  <si>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</si>
  <si>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</si>
  <si>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</si>
  <si>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</si>
  <si>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</si>
  <si>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</si>
  <si>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</si>
  <si>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</si>
  <si>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</si>
  <si>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</si>
  <si>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</si>
  <si>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</si>
  <si>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</si>
  <si>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</si>
  <si>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</si>
  <si>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</si>
  <si>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</si>
  <si>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</si>
  <si>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</si>
  <si>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</si>
  <si>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</si>
  <si>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</si>
  <si>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</si>
  <si>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</si>
  <si>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</si>
  <si>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</si>
  <si>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</si>
  <si>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</si>
  <si>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</si>
  <si>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</si>
  <si>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</si>
  <si>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</si>
  <si>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</si>
  <si>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</si>
  <si>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</si>
  <si>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</si>
  <si>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</si>
  <si>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</si>
  <si>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</si>
  <si>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</si>
  <si>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</si>
  <si>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</si>
  <si>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</si>
  <si>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</si>
  <si>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</si>
  <si>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</si>
  <si>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</si>
  <si>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</si>
  <si>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</si>
  <si>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</si>
  <si>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</si>
  <si>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</si>
  <si>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</si>
  <si>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</si>
  <si>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</si>
  <si>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</si>
  <si>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</si>
  <si>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</si>
  <si>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</si>
  <si>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</si>
  <si>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</si>
  <si>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</si>
  <si>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</si>
  <si>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</si>
  <si>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</si>
  <si>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</si>
  <si>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</si>
  <si>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</si>
  <si>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</si>
  <si>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</si>
  <si>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</si>
  <si>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</si>
  <si>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</si>
  <si>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</si>
  <si>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</si>
  <si>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</si>
  <si>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</si>
  <si>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</si>
  <si>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</si>
  <si>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</si>
  <si>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</si>
  <si>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</si>
  <si>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</si>
  <si>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</si>
  <si>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</si>
  <si>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</si>
  <si>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</si>
  <si>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</si>
  <si>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</si>
  <si>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</si>
  <si>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</si>
  <si>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</si>
  <si>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</si>
  <si>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</si>
  <si>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</si>
  <si>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</si>
  <si>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</si>
  <si>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</si>
  <si>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</si>
  <si>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</si>
  <si>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</si>
  <si>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</si>
  <si>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</si>
  <si>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</si>
  <si>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</si>
  <si>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</si>
  <si>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</si>
  <si>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</si>
  <si>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</si>
  <si>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</si>
  <si>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</si>
  <si>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</si>
  <si>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</si>
  <si>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</si>
  <si>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</si>
  <si>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</si>
  <si>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</si>
  <si>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</si>
  <si>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</si>
  <si>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</si>
  <si>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</si>
  <si>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</si>
  <si>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</si>
  <si>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</si>
  <si>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</si>
  <si>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</si>
  <si>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</si>
  <si>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</si>
  <si>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</si>
  <si>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</si>
  <si>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</si>
  <si>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</si>
  <si>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</si>
  <si>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</si>
  <si>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</si>
  <si>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</si>
  <si>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</si>
  <si>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</si>
  <si>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</si>
  <si>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</si>
  <si>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</si>
  <si>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</si>
  <si>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</si>
  <si>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</si>
  <si>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</si>
  <si>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</si>
  <si>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</si>
  <si>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</si>
  <si>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</si>
  <si>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</si>
  <si>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</si>
  <si>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</si>
  <si>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</si>
  <si>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</si>
  <si>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</si>
  <si>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</si>
  <si>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</si>
  <si>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</si>
  <si>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</si>
  <si>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</si>
  <si>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</si>
  <si>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</si>
  <si>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</si>
  <si>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</si>
  <si>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</si>
  <si>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</si>
  <si>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</si>
  <si>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</si>
  <si>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</si>
  <si>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</si>
  <si>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</si>
  <si>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</si>
  <si>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</si>
  <si>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</si>
  <si>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</si>
  <si>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</si>
  <si>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</si>
  <si>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</si>
  <si>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</si>
  <si>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</si>
  <si>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</si>
  <si>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</si>
  <si>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</si>
  <si>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</si>
  <si>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</si>
  <si>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</si>
  <si>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</si>
  <si>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</si>
  <si>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</si>
  <si>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</si>
  <si>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</si>
  <si>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</si>
  <si>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</si>
  <si>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</si>
  <si>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</si>
  <si>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</si>
  <si>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</si>
  <si>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</si>
  <si>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</si>
  <si>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</si>
  <si>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</si>
  <si>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</si>
  <si>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</si>
  <si>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</si>
  <si>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</si>
  <si>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</si>
  <si>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</si>
  <si>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</si>
  <si>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</si>
  <si>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</si>
  <si>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</si>
  <si>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</si>
  <si>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</si>
  <si>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</si>
  <si>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</si>
  <si>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</si>
  <si>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</si>
  <si>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</si>
  <si>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</si>
  <si>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</si>
  <si>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</si>
  <si>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</si>
  <si>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</si>
  <si>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</si>
  <si>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</si>
  <si>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</si>
  <si>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</si>
  <si>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</si>
  <si>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</si>
  <si>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</si>
  <si>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</si>
  <si>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</si>
  <si>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</si>
  <si>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</si>
  <si>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</si>
  <si>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</si>
  <si>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</si>
  <si>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</si>
  <si>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</si>
  <si>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</si>
  <si>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</si>
  <si>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</si>
  <si>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</si>
  <si>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</si>
  <si>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</si>
  <si>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</si>
  <si>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</si>
  <si>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</si>
  <si>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</si>
  <si>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</si>
  <si>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</si>
  <si>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</si>
  <si>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</si>
  <si>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</si>
  <si>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</si>
  <si>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</si>
  <si>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</si>
  <si>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</si>
  <si>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</si>
  <si>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</si>
  <si>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</si>
  <si>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</si>
  <si>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</si>
  <si>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</si>
  <si>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</si>
  <si>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</si>
  <si>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</si>
  <si>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</si>
  <si>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</si>
  <si>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</si>
  <si>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</si>
  <si>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</si>
  <si>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</si>
  <si>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</si>
  <si>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</si>
  <si>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</si>
  <si>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</si>
  <si>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</si>
  <si>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</si>
  <si>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</si>
  <si>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</si>
  <si>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</si>
  <si>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</si>
  <si>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</si>
  <si>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</si>
  <si>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</si>
  <si>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</si>
  <si>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</si>
  <si>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</si>
  <si>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</si>
  <si>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</si>
  <si>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</si>
  <si>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</si>
  <si>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</si>
  <si>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</si>
  <si>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</si>
  <si>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</si>
  <si>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</si>
  <si>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</si>
  <si>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</si>
  <si>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</si>
  <si>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</si>
  <si>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</si>
  <si>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</si>
  <si>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</si>
  <si>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</si>
  <si>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</si>
  <si>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</si>
  <si>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</si>
  <si>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</si>
  <si>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</si>
  <si>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</si>
  <si>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</si>
  <si>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</si>
  <si>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</si>
  <si>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</si>
  <si>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</si>
  <si>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</si>
  <si>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</si>
  <si>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</si>
  <si>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</si>
  <si>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</si>
  <si>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</si>
  <si>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</si>
  <si>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</si>
  <si>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</si>
  <si>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</si>
  <si>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</si>
  <si>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</si>
  <si>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</si>
  <si>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</si>
  <si>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</si>
  <si>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</si>
  <si>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</si>
  <si>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</si>
  <si>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</si>
  <si>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</si>
  <si>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</si>
  <si>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</si>
  <si>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</si>
  <si>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</si>
  <si>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</si>
  <si>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</si>
  <si>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</si>
  <si>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</si>
  <si>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</si>
  <si>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</si>
  <si>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</si>
  <si>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</si>
  <si>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</si>
  <si>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</si>
  <si>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</si>
  <si>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</si>
  <si>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</si>
  <si>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</si>
  <si>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</si>
  <si>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</si>
  <si>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</si>
  <si>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</si>
  <si>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</si>
  <si>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</si>
  <si>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</si>
  <si>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</si>
  <si>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</si>
  <si>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</si>
  <si>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</si>
  <si>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</si>
  <si>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</si>
  <si>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</si>
  <si>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</si>
  <si>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</si>
  <si>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</si>
  <si>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</si>
  <si>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</si>
  <si>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</si>
  <si>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</si>
  <si>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</si>
  <si>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</si>
  <si>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</si>
  <si>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</si>
  <si>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</si>
  <si>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</si>
  <si>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</si>
  <si>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</si>
  <si>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</si>
  <si>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</si>
  <si>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</si>
  <si>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</si>
  <si>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</si>
  <si>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</si>
  <si>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</si>
  <si>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</si>
  <si>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</si>
  <si>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</si>
  <si>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</si>
  <si>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</si>
  <si>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</si>
  <si>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</si>
  <si>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</si>
  <si>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</si>
  <si>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</si>
  <si>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</si>
  <si>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</si>
  <si>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</si>
  <si>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</si>
  <si>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</si>
  <si>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</si>
  <si>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</si>
  <si>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</si>
  <si>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</si>
  <si>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</si>
  <si>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</si>
  <si>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</si>
  <si>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</si>
  <si>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</si>
  <si>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</si>
  <si>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</si>
  <si>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</si>
  <si>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</si>
  <si>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</si>
  <si>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</si>
  <si>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</si>
  <si>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</si>
  <si>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</si>
  <si>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</si>
  <si>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</si>
  <si>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</si>
  <si>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</si>
  <si>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</si>
  <si>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</si>
  <si>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</si>
  <si>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</si>
  <si>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</si>
  <si>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</si>
  <si>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</si>
  <si>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</si>
  <si>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</si>
  <si>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</si>
  <si>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</si>
  <si>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</si>
  <si>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</si>
  <si>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</si>
  <si>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</si>
  <si>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</si>
  <si>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</si>
  <si>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</si>
  <si>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</si>
  <si>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</si>
  <si>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</si>
  <si>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</si>
  <si>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</si>
  <si>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</si>
  <si>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</si>
  <si>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</si>
  <si>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</si>
  <si>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</si>
  <si>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</si>
  <si>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</si>
  <si>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</si>
  <si>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</si>
  <si>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</si>
  <si>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</si>
  <si>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</si>
  <si>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</si>
  <si>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</si>
  <si>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</si>
  <si>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</si>
  <si>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</si>
  <si>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</si>
  <si>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</si>
  <si>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</si>
  <si>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</si>
  <si>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</si>
  <si>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</si>
  <si>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</si>
  <si>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</si>
  <si>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</si>
  <si>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</si>
  <si>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</si>
  <si>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</si>
  <si>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</si>
  <si>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</si>
  <si>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</si>
  <si>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</si>
  <si>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</si>
  <si>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</si>
  <si>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</si>
  <si>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</si>
  <si>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</si>
  <si>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</si>
  <si>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</si>
  <si>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</si>
  <si>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</si>
  <si>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</si>
  <si>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</si>
  <si>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</si>
  <si>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</si>
  <si>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</si>
  <si>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</si>
  <si>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</si>
  <si>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</si>
  <si>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</si>
  <si>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</si>
  <si>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</si>
  <si>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</si>
  <si>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</si>
  <si>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</si>
  <si>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</si>
  <si>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</si>
  <si>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</si>
  <si>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</si>
  <si>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</si>
  <si>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</si>
  <si>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</si>
  <si>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</si>
  <si>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</si>
  <si>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</si>
  <si>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</si>
  <si>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</si>
  <si>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</si>
  <si>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</si>
  <si>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</si>
  <si>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</si>
  <si>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</si>
  <si>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</si>
  <si>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</si>
  <si>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</si>
  <si>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</si>
  <si>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</si>
  <si>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</si>
  <si>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</si>
  <si>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</si>
  <si>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</si>
  <si>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</si>
  <si>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</si>
  <si>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</si>
  <si>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</si>
  <si>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</si>
  <si>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</si>
  <si>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</si>
  <si>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</si>
  <si>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</si>
  <si>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</si>
  <si>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</si>
  <si>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</si>
  <si>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</si>
  <si>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</si>
  <si>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</si>
  <si>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</si>
  <si>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</si>
  <si>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</si>
  <si>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</si>
  <si>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</si>
  <si>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</si>
  <si>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</si>
  <si>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</si>
  <si>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</si>
  <si>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</si>
  <si>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</si>
  <si>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</si>
  <si>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</si>
  <si>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</si>
  <si>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</si>
  <si>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</si>
  <si>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</si>
  <si>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</si>
  <si>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</si>
  <si>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</si>
  <si>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</si>
  <si>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</si>
  <si>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</si>
  <si>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</si>
  <si>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</si>
  <si>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</si>
  <si>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</si>
  <si>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</si>
  <si>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</si>
  <si>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</si>
  <si>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</si>
  <si>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</si>
  <si>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</si>
  <si>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</si>
  <si>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</si>
  <si>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</si>
  <si>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</si>
  <si>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</si>
  <si>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</si>
  <si>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</si>
  <si>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</si>
  <si>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</si>
  <si>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</si>
  <si>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</si>
  <si>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</si>
  <si>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</si>
  <si>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</si>
  <si>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</si>
  <si>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</si>
  <si>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</si>
  <si>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</si>
  <si>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</si>
  <si>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</si>
  <si>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</si>
  <si>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</si>
  <si>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</si>
  <si>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</si>
  <si>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</si>
  <si>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</si>
  <si>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</si>
  <si>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</si>
  <si>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</si>
  <si>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</si>
  <si>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</si>
  <si>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</si>
  <si>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</si>
  <si>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</si>
  <si>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</si>
  <si>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</si>
  <si>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</si>
  <si>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</si>
  <si>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</si>
  <si>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</si>
  <si>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</si>
  <si>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</si>
  <si>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</si>
  <si>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</si>
  <si>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</si>
  <si>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</si>
  <si>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</si>
  <si>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</si>
  <si>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</si>
  <si>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</si>
  <si>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</si>
  <si>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</si>
  <si>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</si>
  <si>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</si>
  <si>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</si>
  <si>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</si>
  <si>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</si>
  <si>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</si>
  <si>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</si>
  <si>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</si>
  <si>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</si>
  <si>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</si>
  <si>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</si>
  <si>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</si>
  <si>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</si>
  <si>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</si>
  <si>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</si>
  <si>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</si>
  <si>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</si>
  <si>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</si>
  <si>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</si>
  <si>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</si>
  <si>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</si>
  <si>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</si>
  <si>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</si>
  <si>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</si>
  <si>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</si>
  <si>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</si>
  <si>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</si>
  <si>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</si>
  <si>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</si>
  <si>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</si>
  <si>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</si>
  <si>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</si>
  <si>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</si>
  <si>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</si>
  <si>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</si>
  <si>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</si>
  <si>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</si>
  <si>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</si>
  <si>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</si>
  <si>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</si>
  <si>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</si>
  <si>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</si>
  <si>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</si>
  <si>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</si>
  <si>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</si>
  <si>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</si>
  <si>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</si>
  <si>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</si>
  <si>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</si>
  <si>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</si>
  <si>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</si>
  <si>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</si>
  <si>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</si>
  <si>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</si>
  <si>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</si>
  <si>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</si>
  <si>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</si>
  <si>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</si>
  <si>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</si>
  <si>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</si>
  <si>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</si>
  <si>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</si>
  <si>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</si>
  <si>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</si>
  <si>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</si>
  <si>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</si>
  <si>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</si>
  <si>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</si>
  <si>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</si>
  <si>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</si>
  <si>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</si>
  <si>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</si>
  <si>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</si>
  <si>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</si>
  <si>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</si>
  <si>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</si>
  <si>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</si>
  <si>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</si>
  <si>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</si>
  <si>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</si>
  <si>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</si>
  <si>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</si>
  <si>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</si>
  <si>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</si>
  <si>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</si>
  <si>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</si>
  <si>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</si>
  <si>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</si>
  <si>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</si>
  <si>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</si>
  <si>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</si>
  <si>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</si>
  <si>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</si>
  <si>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</si>
  <si>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</si>
  <si>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</si>
  <si>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</si>
  <si>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</si>
  <si>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</si>
  <si>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</si>
  <si>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</si>
  <si>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</si>
  <si>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</si>
  <si>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</si>
  <si>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</si>
  <si>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</si>
  <si>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</si>
  <si>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</si>
  <si>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</si>
  <si>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</si>
  <si>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</si>
  <si>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</si>
  <si>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</si>
  <si>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</si>
  <si>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</si>
  <si>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</si>
  <si>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</si>
  <si>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</si>
  <si>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</si>
  <si>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</si>
  <si>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</si>
  <si>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</si>
  <si>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</si>
  <si>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</si>
  <si>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</si>
  <si>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</si>
  <si>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</si>
  <si>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</si>
  <si>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</si>
  <si>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</si>
  <si>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</si>
  <si>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</si>
  <si>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</si>
  <si>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</si>
  <si>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</si>
  <si>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</si>
  <si>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</si>
  <si>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</si>
  <si>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</si>
  <si>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</si>
  <si>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</si>
  <si>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</si>
  <si>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</si>
  <si>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</si>
  <si>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</si>
  <si>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</si>
  <si>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</si>
  <si>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</si>
  <si>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</si>
  <si>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</si>
  <si>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</si>
  <si>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</si>
  <si>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</si>
  <si>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</si>
  <si>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</si>
  <si>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</si>
  <si>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</si>
  <si>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</si>
  <si>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</si>
  <si>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</si>
  <si>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</si>
  <si>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</si>
  <si>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</si>
  <si>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</si>
  <si>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</si>
  <si>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</si>
  <si>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</si>
  <si>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</si>
  <si>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</si>
  <si>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</si>
  <si>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</si>
  <si>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</si>
  <si>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</si>
  <si>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</si>
  <si>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</si>
  <si>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</si>
  <si>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</si>
  <si>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</si>
  <si>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</si>
  <si>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</si>
  <si>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</si>
  <si>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</si>
  <si>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</si>
  <si>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</si>
  <si>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</si>
  <si>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</si>
  <si>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</si>
  <si>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</si>
  <si>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</si>
  <si>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</si>
  <si>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</si>
  <si>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</si>
  <si>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</si>
  <si>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</si>
  <si>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</si>
  <si>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</si>
  <si>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</si>
  <si>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</si>
  <si>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</si>
  <si>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</si>
  <si>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</si>
  <si>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</si>
  <si>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</si>
  <si>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</si>
  <si>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</si>
  <si>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</si>
  <si>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</si>
  <si>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</si>
  <si>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</si>
  <si>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</si>
  <si>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</si>
  <si>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</si>
  <si>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</si>
  <si>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</si>
  <si>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</si>
  <si>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</si>
  <si>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</si>
  <si>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</si>
  <si>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</si>
  <si>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</si>
  <si>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</si>
  <si>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</si>
  <si>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</si>
  <si>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</si>
  <si>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</si>
  <si>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</si>
  <si>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</si>
  <si>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</si>
  <si>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</si>
  <si>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</si>
  <si>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</si>
  <si>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</si>
  <si>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</si>
  <si>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</si>
  <si>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</si>
  <si>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</si>
  <si>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</si>
  <si>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</si>
  <si>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</si>
  <si>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</si>
  <si>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</si>
  <si>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</si>
  <si>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</si>
  <si>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</si>
  <si>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</si>
  <si>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</si>
  <si>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</si>
  <si>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</si>
  <si>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</si>
  <si>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</si>
  <si>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</si>
  <si>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</si>
  <si>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</si>
  <si>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</si>
  <si>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</si>
  <si>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</si>
  <si>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</si>
  <si>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</si>
  <si>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</si>
  <si>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</si>
  <si>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</si>
  <si>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</si>
  <si>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</si>
  <si>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</si>
  <si>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</si>
  <si>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</si>
  <si>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</si>
  <si>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</si>
  <si>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</si>
  <si>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</si>
  <si>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</si>
  <si>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</si>
  <si>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</si>
  <si>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</si>
  <si>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</si>
  <si>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</si>
  <si>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</si>
  <si>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</si>
  <si>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</si>
  <si>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</si>
  <si>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</si>
  <si>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</si>
  <si>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</si>
  <si>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</si>
  <si>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</si>
  <si>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</si>
  <si>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</si>
  <si>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</si>
  <si>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</si>
  <si>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</si>
  <si>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</si>
  <si>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</si>
  <si>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</si>
  <si>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</si>
  <si>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</si>
  <si>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</si>
  <si>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</si>
  <si>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</si>
  <si>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</si>
  <si>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</si>
  <si>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</si>
  <si>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</si>
  <si>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</si>
  <si>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</si>
  <si>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</si>
  <si>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</si>
  <si>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</si>
  <si>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</si>
  <si>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</si>
  <si>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</si>
  <si>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</si>
  <si>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</si>
  <si>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</si>
  <si>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</si>
  <si>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</si>
  <si>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</si>
  <si>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</si>
  <si>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</si>
  <si>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</si>
  <si>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</si>
  <si>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</si>
  <si>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</si>
  <si>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</si>
  <si>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</si>
  <si>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</si>
  <si>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</si>
  <si>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</si>
  <si>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</si>
  <si>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</si>
  <si>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</si>
  <si>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</si>
  <si>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</si>
  <si>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</si>
  <si>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</si>
  <si>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</si>
  <si>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</si>
  <si>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</si>
  <si>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</si>
  <si>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</si>
  <si>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</si>
  <si>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</si>
  <si>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</si>
  <si>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</si>
  <si>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</si>
  <si>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</si>
  <si>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</si>
  <si>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</si>
  <si>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</si>
  <si>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</si>
  <si>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</si>
  <si>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</si>
  <si>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</si>
  <si>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</si>
  <si>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</si>
  <si>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</si>
  <si>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</si>
  <si>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</si>
  <si>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</si>
  <si>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</si>
  <si>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</si>
  <si>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</si>
  <si>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</si>
  <si>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</si>
  <si>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</si>
  <si>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</si>
  <si>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</si>
  <si>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</si>
  <si>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</si>
  <si>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</si>
  <si>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</si>
  <si>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</si>
  <si>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</si>
  <si>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</si>
  <si>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</si>
  <si>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</si>
  <si>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</si>
  <si>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</si>
  <si>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</si>
  <si>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</si>
  <si>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</si>
  <si>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</si>
  <si>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</si>
  <si>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</si>
  <si>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</si>
  <si>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</si>
  <si>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</si>
  <si>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</si>
  <si>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</si>
  <si>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</si>
  <si>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</si>
  <si>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</si>
  <si>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</si>
  <si>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</si>
  <si>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</si>
  <si>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</si>
  <si>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</si>
  <si>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</si>
  <si>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</si>
  <si>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</si>
  <si>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</si>
  <si>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</si>
  <si>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</si>
  <si>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</si>
  <si>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</si>
  <si>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</si>
  <si>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</si>
  <si>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</si>
  <si>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</si>
  <si>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</si>
  <si>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</si>
  <si>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</si>
  <si>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</si>
  <si>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</si>
  <si>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</si>
  <si>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</si>
  <si>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</si>
  <si>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</si>
  <si>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</si>
  <si>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</si>
  <si>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</si>
  <si>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</si>
  <si>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</si>
  <si>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</si>
  <si>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</si>
  <si>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</si>
  <si>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</si>
  <si>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</si>
  <si>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</si>
  <si>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</si>
  <si>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</si>
  <si>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</si>
  <si>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</si>
  <si>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</si>
  <si>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</si>
  <si>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</si>
  <si>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</si>
  <si>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</si>
  <si>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</si>
  <si>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</si>
  <si>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</si>
  <si>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</si>
  <si>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</si>
  <si>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</si>
  <si>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</si>
  <si>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</si>
  <si>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</si>
  <si>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</si>
  <si>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</si>
  <si>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</si>
  <si>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</si>
  <si>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</si>
  <si>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</si>
  <si>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</si>
  <si>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</si>
  <si>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</si>
  <si>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</si>
  <si>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</si>
  <si>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</si>
  <si>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</si>
  <si>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</si>
  <si>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</si>
  <si>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</si>
  <si>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</si>
  <si>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</si>
  <si>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</si>
  <si>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</si>
  <si>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</si>
  <si>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</si>
  <si>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</si>
  <si>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</si>
  <si>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</si>
  <si>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</si>
  <si>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</si>
  <si>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</si>
  <si>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</si>
  <si>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</si>
  <si>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</si>
  <si>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</si>
  <si>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</si>
  <si>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</si>
  <si>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</si>
  <si>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</si>
  <si>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</si>
  <si>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</si>
  <si>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</si>
  <si>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</si>
  <si>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</si>
  <si>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</si>
  <si>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</si>
  <si>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</si>
  <si>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</si>
  <si>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</si>
  <si>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</si>
  <si>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</si>
  <si>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</si>
  <si>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</si>
  <si>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</si>
  <si>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</si>
  <si>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</si>
  <si>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</si>
  <si>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</si>
  <si>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</si>
  <si>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</si>
  <si>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</si>
  <si>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</si>
  <si>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</si>
  <si>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</si>
  <si>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</si>
  <si>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</si>
  <si>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</si>
  <si>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</si>
  <si>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</si>
  <si>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</si>
  <si>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</si>
  <si>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</si>
  <si>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</si>
  <si>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</si>
  <si>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</si>
  <si>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</si>
  <si>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</si>
  <si>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</si>
  <si>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</si>
  <si>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</si>
  <si>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</si>
  <si>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</si>
  <si>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</si>
  <si>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</si>
  <si>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</si>
  <si>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</si>
  <si>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</si>
  <si>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</si>
  <si>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</si>
  <si>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</si>
  <si>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</si>
  <si>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</si>
  <si>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</si>
  <si>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</si>
  <si>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</si>
  <si>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</si>
  <si>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</si>
  <si>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</si>
  <si>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</si>
  <si>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</si>
  <si>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</si>
  <si>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</si>
  <si>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</si>
  <si>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</si>
  <si>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</si>
  <si>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</si>
  <si>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</si>
  <si>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</si>
  <si>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</si>
  <si>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</si>
  <si>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</si>
  <si>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</si>
  <si>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</si>
  <si>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</si>
  <si>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</si>
  <si>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</si>
  <si>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</si>
  <si>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</si>
  <si>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</si>
  <si>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</si>
  <si>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</si>
  <si>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</si>
  <si>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</si>
  <si>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</si>
  <si>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</si>
  <si>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</si>
  <si>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</si>
  <si>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</si>
  <si>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</si>
  <si>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</si>
  <si>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</si>
  <si>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</si>
  <si>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</si>
  <si>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</si>
  <si>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</si>
  <si>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</si>
  <si>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</si>
  <si>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</si>
  <si>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</si>
  <si>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</si>
  <si>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</si>
  <si>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</si>
  <si>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</si>
  <si>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</si>
  <si>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</si>
  <si>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</si>
  <si>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</si>
  <si>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</si>
  <si>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</si>
  <si>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</si>
  <si>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</si>
  <si>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</si>
  <si>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</si>
  <si>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</si>
  <si>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</si>
  <si>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</si>
  <si>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</si>
  <si>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</si>
  <si>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</si>
  <si>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</si>
  <si>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</si>
  <si>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</si>
  <si>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</si>
  <si>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</si>
  <si>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</si>
  <si>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</si>
  <si>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</si>
  <si>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</si>
  <si>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</si>
  <si>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</si>
  <si>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</si>
  <si>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</si>
  <si>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</si>
  <si>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</si>
  <si>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</si>
  <si>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</si>
  <si>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</si>
  <si>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</si>
  <si>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</si>
  <si>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</si>
  <si>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</si>
  <si>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</si>
  <si>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</si>
  <si>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</si>
  <si>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</si>
  <si>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</si>
  <si>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</si>
  <si>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</si>
  <si>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</si>
  <si>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</si>
  <si>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</si>
  <si>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</si>
  <si>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</si>
  <si>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</si>
  <si>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</si>
  <si>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</si>
  <si>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</si>
  <si>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</si>
  <si>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</si>
  <si>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</si>
  <si>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</si>
  <si>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</si>
  <si>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</si>
  <si>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</si>
  <si>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</si>
  <si>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</si>
  <si>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</si>
  <si>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</si>
  <si>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</si>
  <si>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</si>
  <si>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</si>
  <si>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</si>
  <si>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</si>
  <si>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</si>
  <si>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</si>
  <si>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</si>
  <si>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</si>
  <si>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</si>
  <si>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</si>
  <si>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</si>
  <si>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</si>
  <si>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</si>
  <si>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</si>
  <si>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</si>
  <si>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</si>
  <si>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</si>
  <si>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</si>
  <si>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</si>
  <si>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</si>
  <si>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</si>
  <si>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</si>
  <si>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</si>
  <si>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</si>
  <si>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</si>
  <si>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</si>
  <si>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</si>
  <si>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</si>
  <si>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</si>
  <si>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</si>
  <si>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</si>
  <si>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</si>
  <si>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</si>
  <si>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</si>
  <si>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</si>
  <si>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</si>
  <si>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</si>
  <si>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</si>
  <si>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</si>
  <si>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</si>
  <si>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</si>
  <si>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</si>
  <si>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</si>
  <si>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</si>
  <si>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</si>
  <si>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</si>
  <si>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</si>
  <si>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</si>
  <si>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</si>
  <si>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</si>
  <si>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</si>
  <si>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</si>
  <si>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</si>
  <si>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</si>
  <si>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</si>
  <si>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</si>
  <si>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</si>
  <si>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</si>
  <si>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</si>
  <si>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</si>
  <si>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</si>
  <si>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</si>
  <si>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</si>
  <si>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</si>
  <si>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</si>
  <si>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</si>
  <si>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</si>
  <si>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</si>
  <si>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</si>
  <si>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</si>
  <si>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</si>
  <si>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</si>
  <si>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</si>
  <si>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</si>
  <si>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</si>
  <si>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</si>
  <si>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</si>
  <si>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</si>
  <si>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</si>
  <si>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</si>
  <si>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</si>
  <si>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</si>
  <si>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</si>
  <si>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</si>
  <si>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</si>
  <si>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</si>
  <si>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</si>
  <si>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</si>
  <si>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</si>
  <si>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</si>
  <si>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</si>
  <si>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</si>
  <si>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</si>
  <si>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</si>
  <si>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</si>
  <si>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</si>
  <si>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</si>
  <si>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</si>
  <si>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</si>
  <si>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</si>
  <si>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</si>
  <si>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</si>
  <si>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</si>
  <si>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</si>
  <si>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</si>
  <si>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</si>
  <si>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</si>
  <si>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</si>
  <si>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</si>
  <si>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</si>
  <si>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</si>
  <si>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</si>
  <si>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</si>
  <si>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</si>
  <si>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</si>
  <si>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</si>
  <si>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</si>
  <si>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</si>
  <si>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</si>
  <si>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</si>
  <si>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</si>
  <si>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</si>
  <si>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</si>
  <si>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</si>
  <si>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</si>
  <si>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</si>
  <si>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</si>
  <si>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</si>
  <si>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</si>
  <si>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</si>
  <si>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</si>
  <si>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</si>
  <si>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</si>
  <si>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</si>
  <si>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</si>
  <si>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</si>
  <si>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</si>
  <si>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</si>
  <si>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</si>
  <si>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</si>
  <si>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</si>
  <si>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</si>
  <si>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</si>
  <si>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</si>
  <si>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</si>
  <si>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</si>
  <si>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</si>
  <si>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</si>
  <si>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</si>
  <si>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</si>
  <si>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</si>
  <si>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</si>
  <si>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</si>
  <si>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</si>
  <si>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</si>
  <si>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</si>
  <si>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</si>
  <si>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</si>
  <si>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</si>
  <si>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</si>
  <si>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</si>
  <si>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</si>
  <si>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</si>
  <si>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</si>
  <si>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</si>
  <si>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</si>
  <si>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</si>
  <si>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</si>
  <si>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</si>
  <si>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</si>
  <si>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</si>
  <si>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</si>
  <si>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</si>
  <si>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</si>
  <si>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</si>
  <si>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</si>
  <si>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</si>
  <si>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</si>
  <si>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</si>
  <si>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</si>
  <si>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</si>
  <si>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</si>
  <si>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</si>
  <si>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</si>
  <si>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</si>
  <si>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</si>
  <si>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</si>
  <si>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</si>
  <si>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</si>
  <si>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</si>
  <si>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</si>
  <si>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</si>
  <si>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</si>
  <si>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</si>
  <si>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</si>
  <si>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</si>
  <si>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</si>
  <si>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</si>
  <si>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</si>
  <si>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</si>
  <si>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</si>
  <si>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</si>
  <si>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</si>
  <si>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</si>
  <si>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</si>
  <si>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</si>
  <si>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</si>
  <si>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</si>
  <si>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</si>
  <si>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</si>
  <si>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</si>
  <si>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</si>
  <si>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</si>
  <si>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</si>
  <si>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</si>
  <si>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</si>
  <si>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</si>
  <si>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</si>
  <si>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</si>
  <si>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</si>
  <si>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</si>
  <si>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</si>
  <si>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</si>
  <si>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</si>
  <si>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</si>
  <si>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</si>
  <si>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</si>
  <si>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</si>
  <si>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</si>
  <si>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</si>
  <si>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</si>
  <si>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</si>
  <si>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</si>
  <si>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</si>
  <si>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</si>
  <si>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</si>
  <si>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</si>
  <si>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</si>
  <si>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</si>
  <si>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</si>
  <si>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</si>
  <si>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</si>
  <si>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</si>
  <si>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</si>
  <si>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</si>
  <si>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</si>
  <si>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</si>
  <si>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</si>
  <si>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</si>
  <si>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</si>
  <si>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</si>
  <si>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</si>
  <si>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</si>
  <si>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</si>
  <si>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</si>
  <si>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</si>
  <si>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</si>
  <si>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</si>
  <si>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</si>
  <si>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</si>
  <si>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</si>
  <si>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</si>
  <si>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</si>
  <si>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</si>
  <si>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</si>
  <si>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</si>
  <si>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</si>
  <si>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</si>
  <si>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</si>
  <si>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</si>
  <si>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</si>
  <si>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</si>
  <si>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</si>
  <si>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</si>
  <si>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</si>
  <si>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</si>
  <si>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</si>
  <si>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</si>
  <si>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</si>
  <si>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</si>
  <si>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</si>
  <si>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</si>
  <si>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</si>
  <si>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</si>
  <si>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</si>
  <si>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</si>
  <si>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</si>
  <si>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</si>
  <si>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</si>
  <si>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</si>
  <si>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</si>
  <si>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</si>
  <si>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</si>
  <si>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</si>
  <si>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</si>
  <si>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</si>
  <si>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</si>
  <si>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</si>
  <si>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</si>
  <si>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</si>
  <si>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</si>
  <si>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</si>
  <si>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</si>
  <si>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</si>
  <si>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</si>
  <si>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</si>
  <si>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</si>
  <si>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</si>
  <si>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</si>
  <si>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</si>
  <si>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</si>
  <si>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</si>
  <si>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</si>
  <si>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</si>
  <si>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</si>
  <si>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</si>
  <si>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</si>
  <si>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</si>
  <si>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</si>
  <si>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</si>
  <si>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</si>
  <si>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</si>
  <si>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</si>
  <si>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</si>
  <si>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</si>
  <si>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</si>
  <si>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</si>
  <si>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</si>
  <si>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</si>
  <si>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</si>
  <si>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</si>
  <si>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</si>
  <si>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</si>
  <si>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</si>
  <si>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</si>
  <si>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</si>
  <si>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</si>
  <si>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</si>
  <si>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</si>
  <si>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</si>
  <si>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</si>
  <si>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</si>
  <si>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</si>
  <si>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</si>
  <si>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</si>
  <si>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</si>
  <si>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</si>
  <si>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</si>
  <si>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</si>
  <si>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</si>
  <si>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</si>
  <si>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</si>
  <si>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</si>
  <si>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</si>
  <si>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</si>
  <si>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</si>
  <si>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</si>
  <si>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</si>
  <si>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</si>
  <si>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</si>
  <si>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</si>
  <si>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</si>
  <si>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</si>
  <si>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</si>
  <si>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</si>
  <si>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</si>
  <si>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</si>
  <si>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</si>
  <si>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</si>
  <si>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</si>
  <si>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</si>
  <si>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</si>
  <si>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</si>
  <si>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</si>
  <si>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</si>
  <si>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</si>
  <si>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</si>
  <si>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</si>
  <si>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</si>
  <si>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</si>
  <si>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</si>
  <si>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</si>
  <si>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</si>
  <si>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</si>
  <si>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</si>
  <si>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</si>
  <si>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</si>
  <si>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</si>
  <si>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</si>
  <si>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</si>
  <si>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</si>
  <si>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</si>
  <si>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</si>
  <si>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</si>
  <si>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</si>
  <si>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</si>
  <si>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</si>
  <si>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</si>
  <si>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</si>
  <si>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</si>
  <si>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</si>
  <si>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</si>
  <si>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</si>
  <si>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</si>
  <si>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</si>
  <si>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</si>
  <si>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</si>
  <si>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</si>
  <si>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</si>
  <si>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</si>
  <si>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</si>
  <si>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</si>
  <si>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</si>
  <si>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</si>
  <si>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</si>
  <si>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</si>
  <si>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</si>
  <si>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</si>
  <si>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</si>
  <si>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</si>
  <si>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</si>
  <si>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</si>
  <si>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</si>
  <si>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</si>
  <si>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</si>
  <si>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</si>
  <si>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</si>
  <si>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</si>
  <si>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</si>
  <si>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</si>
  <si>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</si>
  <si>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</si>
  <si>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</si>
  <si>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</si>
  <si>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</si>
  <si>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</si>
  <si>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</si>
  <si>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</si>
  <si>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</si>
  <si>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</si>
  <si>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</si>
  <si>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</si>
  <si>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</si>
  <si>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</si>
  <si>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</si>
  <si>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</si>
  <si>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</si>
  <si>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</si>
  <si>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</si>
  <si>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</si>
  <si>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</si>
  <si>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</si>
  <si>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</si>
  <si>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</si>
  <si>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</si>
  <si>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</si>
  <si>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</si>
  <si>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</si>
  <si>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</si>
  <si>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</si>
  <si>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</si>
  <si>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</si>
  <si>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</si>
  <si>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</si>
  <si>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</si>
  <si>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</si>
  <si>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</si>
  <si>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</si>
  <si>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</si>
  <si>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</si>
  <si>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</si>
  <si>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</si>
  <si>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</si>
  <si>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</si>
  <si>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</si>
  <si>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</si>
  <si>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</si>
  <si>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</si>
  <si>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</si>
  <si>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</si>
  <si>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</si>
  <si>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</si>
  <si>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</si>
  <si>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</si>
  <si>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</si>
  <si>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</si>
  <si>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</si>
  <si>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</si>
  <si>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</si>
  <si>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</si>
  <si>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</si>
  <si>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</si>
  <si>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</si>
  <si>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</si>
  <si>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</si>
  <si>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</si>
  <si>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</si>
  <si>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</si>
  <si>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</si>
  <si>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</si>
  <si>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</si>
  <si>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</si>
  <si>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</si>
  <si>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</si>
  <si>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</si>
  <si>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</si>
  <si>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</si>
  <si>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</si>
  <si>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</si>
  <si>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</si>
  <si>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</si>
  <si>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</si>
  <si>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</si>
  <si>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</si>
  <si>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</si>
  <si>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</si>
  <si>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</si>
  <si>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</si>
  <si>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</si>
  <si>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</si>
  <si>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</si>
  <si>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</si>
  <si>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</si>
  <si>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</si>
  <si>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</si>
  <si>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</si>
  <si>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</si>
  <si>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</si>
  <si>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</si>
  <si>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</si>
  <si>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</si>
  <si>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</si>
  <si>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</si>
  <si>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</si>
  <si>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</si>
  <si>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</si>
  <si>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</si>
  <si>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</si>
  <si>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</si>
  <si>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</si>
  <si>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</si>
  <si>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</si>
  <si>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</si>
  <si>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</si>
  <si>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</si>
  <si>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</si>
  <si>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</si>
  <si>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</si>
  <si>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</si>
  <si>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</si>
  <si>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</si>
  <si>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</si>
  <si>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</si>
  <si>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</si>
  <si>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</si>
  <si>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</si>
  <si>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</si>
  <si>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</si>
  <si>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</si>
  <si>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</si>
  <si>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</si>
  <si>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</si>
  <si>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</si>
  <si>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</si>
  <si>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</si>
  <si>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</si>
  <si>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</si>
  <si>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</si>
  <si>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</si>
  <si>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</si>
  <si>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</si>
  <si>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</si>
  <si>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</si>
  <si>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</si>
  <si>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</si>
  <si>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</si>
  <si>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</si>
  <si>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</si>
  <si>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</si>
  <si>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</si>
  <si>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</si>
  <si>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</si>
  <si>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</si>
  <si>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</si>
  <si>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</si>
  <si>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</si>
  <si>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</si>
  <si>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</si>
  <si>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</si>
  <si>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</si>
  <si>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</si>
  <si>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</si>
  <si>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</si>
  <si>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</si>
  <si>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</si>
  <si>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</si>
  <si>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</si>
  <si>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</si>
  <si>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</si>
  <si>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</si>
  <si>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</si>
  <si>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</si>
  <si>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</si>
  <si>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</si>
  <si>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</si>
  <si>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</si>
  <si>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</si>
  <si>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</si>
  <si>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</si>
  <si>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</si>
  <si>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</si>
  <si>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</si>
  <si>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</si>
  <si>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</si>
  <si>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</si>
  <si>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</si>
  <si>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</si>
  <si>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</si>
  <si>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</si>
  <si>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</si>
  <si>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</si>
  <si>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</si>
  <si>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</si>
  <si>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</si>
  <si>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</si>
  <si>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</si>
  <si>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</si>
  <si>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</si>
  <si>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</si>
  <si>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</si>
  <si>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</si>
  <si>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</si>
  <si>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</si>
  <si>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</si>
  <si>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</si>
  <si>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</si>
  <si>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</si>
  <si>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</si>
  <si>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</si>
  <si>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</si>
  <si>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</si>
  <si>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</si>
  <si>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</si>
  <si>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</si>
  <si>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</si>
  <si>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</si>
  <si>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</si>
  <si>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</si>
  <si>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</si>
  <si>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</si>
  <si>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</si>
  <si>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</si>
  <si>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</si>
  <si>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</si>
  <si>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</si>
  <si>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</si>
  <si>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</si>
  <si>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</si>
  <si>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</si>
  <si>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</si>
  <si>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</si>
  <si>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</si>
  <si>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</si>
  <si>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</si>
  <si>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</si>
  <si>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</si>
  <si>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</si>
  <si>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</si>
  <si>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</si>
  <si>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</si>
  <si>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</si>
  <si>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</si>
  <si>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</si>
  <si>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</si>
  <si>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</si>
  <si>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</si>
  <si>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</si>
  <si>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</si>
  <si>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</si>
  <si>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</si>
  <si>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</si>
  <si>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</si>
  <si>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</si>
  <si>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</si>
  <si>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</si>
  <si>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</si>
  <si>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</si>
  <si>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</si>
  <si>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</si>
  <si>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</si>
  <si>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</si>
  <si>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</si>
  <si>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</si>
  <si>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</si>
  <si>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</si>
  <si>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</si>
  <si>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</si>
  <si>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</si>
  <si>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</si>
  <si>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</si>
  <si>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</si>
  <si>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</si>
  <si>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</si>
  <si>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</si>
  <si>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</si>
  <si>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</si>
  <si>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</si>
  <si>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</si>
  <si>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</si>
  <si>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</si>
  <si>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</si>
  <si>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</si>
  <si>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</si>
  <si>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</si>
  <si>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</si>
  <si>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</si>
  <si>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</si>
  <si>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</si>
  <si>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</si>
  <si>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</si>
  <si>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</si>
  <si>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</si>
  <si>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</si>
  <si>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</si>
  <si>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</si>
  <si>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</si>
  <si>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</si>
  <si>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</si>
  <si>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</si>
  <si>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</si>
  <si>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</si>
  <si>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</si>
  <si>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</si>
  <si>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</si>
  <si>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</si>
  <si>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</si>
  <si>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</si>
  <si>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</si>
  <si>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</si>
  <si>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</si>
  <si>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</si>
  <si>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</si>
  <si>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</si>
  <si>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</si>
  <si>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</si>
  <si>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</si>
  <si>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</si>
  <si>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</si>
  <si>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</si>
  <si>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</si>
  <si>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</si>
  <si>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</si>
  <si>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</si>
  <si>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</si>
  <si>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</si>
  <si>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</si>
  <si>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</si>
  <si>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</si>
  <si>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</si>
  <si>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</si>
  <si>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</si>
  <si>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</si>
  <si>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</si>
  <si>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</si>
  <si>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</si>
  <si>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</si>
  <si>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</si>
  <si>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</si>
  <si>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</si>
  <si>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</si>
  <si>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</si>
  <si>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</si>
  <si>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</si>
  <si>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</si>
  <si>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</si>
  <si>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</si>
  <si>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</si>
  <si>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</si>
  <si>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</si>
  <si>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</si>
  <si>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</si>
  <si>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</si>
  <si>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</si>
  <si>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</si>
  <si>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</si>
  <si>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</si>
  <si>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</si>
  <si>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</si>
  <si>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</si>
  <si>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</si>
  <si>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</si>
  <si>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</si>
  <si>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</si>
  <si>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</si>
  <si>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</si>
  <si>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</si>
  <si>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</si>
  <si>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</si>
  <si>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</si>
  <si>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</si>
  <si>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</si>
  <si>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</si>
  <si>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</si>
  <si>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</si>
  <si>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</si>
  <si>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</si>
  <si>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</si>
  <si>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</si>
  <si>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</si>
  <si>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</si>
  <si>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</si>
  <si>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</si>
  <si>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</si>
  <si>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</si>
  <si>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</si>
  <si>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</si>
  <si>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</si>
  <si>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</si>
  <si>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</si>
  <si>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</si>
  <si>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</si>
  <si>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</si>
  <si>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</si>
  <si>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</si>
  <si>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</si>
  <si>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</si>
  <si>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</si>
  <si>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</si>
  <si>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</si>
  <si>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</si>
  <si>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</si>
  <si>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</si>
  <si>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</si>
  <si>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</si>
  <si>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</si>
  <si>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</si>
  <si>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</si>
  <si>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</si>
  <si>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</si>
  <si>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</si>
  <si>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</si>
  <si>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</si>
  <si>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</si>
  <si>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</si>
  <si>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</si>
  <si>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</si>
  <si>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</si>
  <si>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</si>
  <si>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</si>
  <si>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</si>
  <si>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</si>
  <si>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</si>
  <si>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</si>
  <si>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</si>
  <si>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</si>
  <si>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</si>
  <si>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</si>
  <si>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</si>
  <si>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</si>
  <si>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</si>
  <si>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</si>
  <si>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</si>
  <si>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</si>
  <si>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</si>
  <si>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</si>
  <si>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</si>
  <si>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</si>
  <si>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</si>
  <si>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</si>
  <si>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</si>
  <si>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</si>
  <si>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</si>
  <si>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</si>
  <si>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</si>
  <si>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</si>
  <si>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</si>
  <si>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</si>
  <si>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</si>
  <si>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</si>
  <si>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</si>
  <si>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</si>
  <si>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</si>
  <si>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</si>
  <si>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</si>
  <si>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</si>
  <si>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</si>
  <si>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</si>
  <si>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</si>
  <si>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</si>
  <si>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</si>
  <si>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</si>
  <si>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</si>
  <si>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</si>
  <si>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</si>
  <si>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</si>
  <si>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</si>
  <si>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</si>
  <si>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</si>
  <si>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</si>
  <si>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</si>
  <si>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</si>
  <si>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</si>
  <si>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</si>
  <si>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</si>
  <si>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</si>
  <si>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</si>
  <si>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</si>
  <si>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</si>
  <si>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</si>
  <si>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</si>
  <si>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</si>
  <si>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</si>
  <si>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</si>
  <si>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</si>
  <si>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</si>
  <si>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</si>
  <si>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</si>
  <si>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</si>
  <si>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</si>
  <si>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</si>
  <si>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</si>
  <si>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</si>
  <si>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</si>
  <si>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</si>
  <si>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</si>
  <si>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</si>
  <si>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</si>
  <si>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</si>
  <si>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</si>
  <si>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</si>
  <si>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</si>
  <si>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</si>
  <si>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</si>
  <si>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</si>
  <si>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</si>
  <si>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</si>
  <si>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</si>
  <si>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</si>
  <si>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</si>
  <si>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</si>
  <si>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</si>
  <si>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</si>
  <si>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</si>
  <si>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</si>
  <si>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</si>
  <si>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</si>
  <si>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</si>
  <si>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</si>
  <si>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</si>
  <si>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</si>
  <si>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</si>
  <si>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</si>
  <si>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</si>
  <si>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</si>
  <si>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</si>
  <si>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</si>
  <si>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</si>
  <si>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</si>
  <si>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</si>
  <si>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</si>
  <si>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</si>
  <si>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</si>
  <si>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</si>
  <si>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</si>
  <si>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</si>
  <si>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</si>
  <si>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</si>
  <si>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</si>
  <si>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</si>
  <si>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</si>
  <si>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</si>
  <si>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</si>
  <si>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</si>
  <si>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</si>
  <si>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</si>
  <si>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</si>
  <si>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</si>
  <si>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</si>
  <si>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</si>
  <si>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</si>
  <si>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</si>
  <si>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</si>
  <si>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</si>
  <si>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</si>
  <si>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</si>
  <si>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</si>
  <si>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</si>
  <si>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</si>
  <si>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</si>
  <si>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</si>
  <si>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</si>
  <si>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</si>
  <si>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</si>
  <si>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</si>
  <si>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</si>
  <si>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</si>
  <si>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</si>
  <si>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</si>
  <si>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</si>
  <si>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</si>
  <si>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</si>
  <si>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</si>
  <si>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</si>
  <si>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</si>
  <si>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</si>
  <si>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</si>
  <si>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</si>
  <si>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</si>
  <si>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</si>
  <si>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</si>
  <si>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</si>
  <si>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</si>
  <si>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</si>
  <si>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</si>
  <si>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</si>
  <si>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</si>
  <si>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</si>
  <si>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</si>
  <si>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</si>
  <si>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</si>
  <si>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</si>
  <si>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</si>
  <si>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</si>
  <si>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</si>
  <si>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</si>
  <si>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</si>
  <si>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</si>
  <si>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</si>
  <si>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</si>
  <si>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</si>
  <si>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</si>
  <si>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</si>
  <si>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</si>
  <si>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</si>
  <si>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</si>
  <si>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</si>
  <si>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</si>
  <si>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</si>
  <si>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</si>
  <si>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</si>
  <si>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</si>
  <si>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</si>
  <si>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</si>
  <si>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</si>
  <si>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</si>
  <si>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</si>
  <si>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</si>
  <si>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</si>
  <si>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</si>
  <si>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</si>
  <si>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</si>
  <si>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</si>
  <si>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</si>
  <si>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</si>
  <si>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</si>
  <si>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</si>
  <si>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</si>
  <si>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</si>
  <si>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</si>
  <si>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</si>
  <si>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</si>
  <si>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</si>
  <si>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</si>
  <si>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</si>
  <si>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</si>
  <si>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</si>
  <si>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</si>
  <si>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</si>
  <si>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</si>
  <si>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</si>
  <si>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</si>
  <si>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</si>
  <si>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</si>
  <si>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</si>
  <si>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</si>
  <si>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</si>
  <si>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</si>
  <si>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</si>
  <si>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</si>
  <si>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</si>
  <si>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</si>
  <si>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</si>
  <si>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</si>
  <si>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</si>
  <si>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</si>
  <si>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</si>
  <si>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</si>
  <si>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</si>
  <si>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</si>
  <si>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</si>
  <si>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</si>
  <si>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</si>
  <si>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</si>
  <si>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</si>
  <si>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</si>
  <si>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</si>
  <si>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</si>
  <si>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</si>
  <si>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</si>
  <si>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</si>
  <si>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</si>
  <si>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</si>
  <si>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</si>
  <si>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</si>
  <si>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</si>
  <si>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</si>
  <si>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</si>
  <si>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</si>
  <si>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</si>
  <si>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</si>
  <si>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</si>
  <si>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</si>
  <si>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</si>
  <si>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</si>
  <si>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</si>
  <si>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</si>
  <si>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</si>
  <si>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</si>
  <si>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</si>
  <si>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</si>
  <si>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</si>
  <si>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</si>
  <si>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</si>
  <si>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</si>
  <si>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</si>
  <si>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</si>
  <si>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</si>
  <si>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</si>
  <si>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</si>
  <si>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</si>
  <si>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</si>
  <si>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</si>
  <si>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</si>
  <si>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</si>
  <si>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</si>
  <si>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</si>
  <si>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</si>
  <si>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</si>
  <si>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</si>
  <si>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</si>
  <si>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</si>
  <si>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</si>
  <si>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</si>
  <si>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</si>
  <si>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</si>
  <si>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</si>
  <si>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</si>
  <si>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</si>
  <si>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</si>
  <si>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</si>
  <si>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</si>
  <si>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</si>
  <si>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</si>
  <si>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</si>
  <si>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</si>
  <si>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</si>
  <si>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</si>
  <si>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</si>
  <si>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</si>
  <si>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</si>
  <si>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</si>
  <si>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</si>
  <si>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</si>
  <si>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</si>
  <si>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</si>
  <si>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</si>
  <si>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</si>
  <si>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</si>
  <si>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</si>
  <si>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</si>
  <si>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</si>
  <si>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</si>
  <si>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</si>
  <si>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</si>
  <si>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</si>
  <si>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</si>
  <si>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</si>
  <si>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</si>
  <si>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</si>
  <si>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</si>
  <si>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</si>
  <si>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</si>
  <si>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</si>
  <si>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</si>
  <si>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</si>
  <si>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</si>
  <si>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</si>
  <si>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</si>
  <si>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</si>
  <si>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</si>
  <si>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</si>
  <si>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</si>
  <si>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</si>
  <si>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</si>
  <si>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</si>
  <si>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</si>
  <si>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</si>
  <si>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</si>
  <si>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</si>
  <si>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</si>
  <si>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</si>
  <si>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</si>
  <si>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</si>
  <si>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</si>
  <si>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</si>
  <si>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</si>
  <si>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</si>
  <si>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</si>
  <si>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</si>
  <si>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</si>
  <si>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</si>
  <si>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</si>
  <si>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</si>
  <si>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</si>
  <si>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</si>
  <si>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</si>
  <si>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</si>
  <si>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</si>
  <si>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</si>
  <si>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</si>
  <si>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</si>
  <si>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</si>
  <si>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</si>
  <si>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</si>
  <si>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</si>
  <si>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</si>
  <si>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</si>
  <si>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</si>
  <si>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</si>
  <si>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</si>
  <si>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</si>
  <si>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</si>
  <si>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</si>
  <si>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</si>
  <si>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</si>
  <si>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</si>
  <si>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</si>
  <si>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</si>
  <si>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</si>
  <si>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</si>
  <si>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</si>
  <si>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</si>
  <si>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</si>
  <si>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</si>
  <si>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</si>
  <si>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</si>
  <si>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</si>
  <si>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</si>
  <si>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</si>
  <si>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</si>
  <si>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</si>
  <si>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</si>
  <si>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</si>
  <si>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</si>
  <si>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</si>
  <si>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</si>
  <si>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</si>
  <si>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</si>
  <si>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</si>
  <si>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</si>
  <si>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</si>
  <si>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</si>
  <si>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</si>
  <si>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</si>
  <si>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</si>
  <si>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</si>
  <si>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</si>
  <si>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</si>
  <si>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</si>
  <si>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</si>
  <si>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</si>
  <si>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</si>
  <si>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</si>
  <si>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</si>
  <si>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</si>
  <si>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</si>
  <si>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</si>
  <si>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</si>
  <si>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</si>
  <si>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</si>
  <si>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</si>
  <si>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</si>
  <si>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</si>
  <si>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</si>
  <si>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</si>
  <si>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</si>
  <si>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</si>
  <si>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</si>
  <si>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</si>
  <si>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</si>
  <si>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</si>
  <si>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</si>
  <si>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</si>
  <si>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</si>
  <si>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</si>
  <si>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</si>
  <si>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</si>
  <si>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</si>
  <si>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</si>
  <si>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</si>
  <si>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</si>
  <si>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</si>
  <si>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</si>
  <si>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</si>
  <si>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</si>
  <si>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</si>
  <si>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</si>
  <si>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</si>
  <si>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</si>
  <si>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</si>
  <si>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</si>
  <si>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</si>
  <si>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</si>
  <si>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</si>
  <si>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</si>
  <si>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</si>
  <si>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</si>
  <si>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</si>
  <si>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</si>
  <si>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</si>
  <si>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</si>
  <si>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</si>
  <si>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</si>
  <si>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</si>
  <si>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</si>
  <si>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</si>
  <si>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</si>
  <si>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</si>
  <si>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</si>
  <si>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</si>
  <si>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</si>
  <si>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</si>
  <si>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</si>
  <si>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</si>
  <si>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</si>
  <si>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</si>
  <si>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</si>
  <si>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</si>
  <si>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</si>
  <si>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</si>
  <si>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</si>
  <si>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</si>
  <si>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</si>
  <si>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</si>
  <si>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</si>
  <si>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</si>
  <si>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</si>
  <si>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</si>
  <si>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</si>
  <si>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</si>
  <si>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</si>
  <si>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</si>
  <si>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</si>
  <si>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</si>
  <si>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</si>
  <si>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</si>
  <si>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</si>
  <si>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</si>
  <si>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</si>
  <si>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</si>
  <si>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</si>
  <si>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</si>
  <si>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</si>
  <si>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</si>
  <si>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</si>
  <si>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</si>
  <si>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</si>
  <si>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</si>
  <si>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</si>
  <si>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</si>
  <si>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</si>
  <si>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</si>
  <si>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</si>
  <si>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</si>
  <si>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</si>
  <si>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</si>
  <si>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</si>
  <si>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</si>
  <si>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</si>
  <si>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</si>
  <si>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</si>
  <si>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</si>
  <si>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</si>
  <si>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</si>
  <si>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</si>
  <si>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</si>
  <si>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</si>
  <si>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</si>
  <si>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</si>
  <si>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</si>
  <si>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</si>
  <si>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</si>
  <si>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</si>
  <si>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</si>
  <si>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</si>
  <si>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</si>
  <si>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</si>
  <si>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</si>
  <si>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</si>
  <si>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</si>
  <si>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</si>
  <si>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</si>
  <si>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</si>
  <si>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</si>
  <si>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</si>
  <si>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</si>
  <si>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</si>
  <si>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</si>
  <si>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</si>
  <si>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</si>
  <si>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</si>
  <si>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</si>
  <si>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</si>
  <si>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</si>
  <si>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</si>
  <si>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</si>
  <si>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</si>
  <si>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</si>
  <si>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</si>
  <si>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</si>
  <si>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</si>
  <si>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</si>
  <si>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</si>
  <si>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</si>
  <si>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</si>
  <si>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</si>
  <si>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</si>
  <si>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</si>
  <si>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</si>
  <si>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</si>
  <si>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</si>
  <si>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</si>
  <si>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</si>
  <si>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</si>
  <si>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</si>
  <si>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</si>
  <si>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</si>
  <si>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</si>
  <si>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</si>
  <si>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</si>
  <si>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</si>
  <si>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</si>
  <si>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</si>
  <si>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</si>
  <si>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</si>
  <si>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</si>
  <si>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</si>
  <si>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</si>
  <si>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</si>
  <si>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</si>
  <si>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</si>
  <si>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</si>
  <si>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</si>
  <si>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</si>
  <si>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</si>
  <si>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</si>
  <si>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</si>
  <si>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</si>
  <si>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</si>
  <si>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</si>
  <si>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</si>
  <si>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</si>
  <si>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</si>
  <si>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</si>
  <si>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</si>
  <si>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</si>
  <si>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</si>
  <si>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</si>
  <si>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</si>
  <si>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</si>
  <si>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</si>
  <si>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</si>
  <si>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</si>
  <si>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</si>
  <si>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</si>
  <si>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</si>
  <si>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</si>
  <si>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</si>
  <si>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</si>
  <si>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</si>
  <si>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</si>
  <si>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</si>
  <si>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</si>
  <si>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</si>
  <si>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</si>
  <si>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</si>
  <si>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</si>
  <si>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</si>
  <si>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</si>
  <si>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</si>
  <si>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</si>
  <si>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</si>
  <si>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</si>
  <si>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</si>
  <si>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</si>
  <si>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</si>
  <si>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</si>
  <si>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</si>
  <si>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</si>
  <si>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</si>
  <si>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</si>
  <si>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</si>
  <si>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</si>
  <si>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</si>
  <si>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</si>
  <si>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</si>
  <si>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</si>
  <si>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</si>
  <si>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</si>
  <si>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</si>
  <si>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</si>
  <si>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</si>
  <si>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</si>
  <si>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</si>
  <si>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</si>
  <si>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</si>
  <si>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</si>
  <si>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</si>
  <si>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</si>
  <si>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</si>
  <si>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</si>
  <si>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</si>
  <si>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</si>
  <si>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</si>
  <si>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</si>
  <si>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</si>
  <si>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</si>
  <si>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</si>
  <si>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</si>
  <si>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</si>
  <si>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</si>
  <si>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</si>
  <si>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</si>
  <si>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</si>
  <si>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</si>
  <si>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</si>
  <si>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</si>
  <si>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</si>
  <si>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</si>
  <si>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</si>
  <si>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</si>
  <si>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</si>
  <si>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</si>
  <si>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</si>
  <si>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</si>
  <si>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</si>
  <si>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</si>
  <si>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</si>
  <si>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</si>
  <si>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</si>
  <si>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</si>
  <si>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</si>
  <si>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</si>
  <si>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</si>
  <si>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</si>
  <si>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</si>
  <si>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</si>
  <si>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</si>
  <si>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</si>
  <si>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</si>
  <si>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</si>
  <si>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</si>
  <si>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</si>
  <si>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</si>
  <si>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</si>
  <si>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</si>
  <si>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</si>
  <si>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</si>
  <si>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</si>
  <si>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</si>
  <si>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</si>
  <si>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</si>
  <si>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</si>
  <si>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</si>
  <si>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</si>
  <si>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</si>
  <si>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</si>
  <si>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</si>
  <si>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</si>
  <si>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</si>
  <si>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</si>
  <si>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</si>
  <si>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</si>
  <si>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</si>
  <si>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</si>
  <si>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</si>
  <si>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</si>
  <si>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</si>
  <si>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</si>
  <si>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</si>
  <si>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</si>
  <si>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</si>
  <si>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</si>
  <si>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</si>
  <si>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</si>
  <si>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</si>
  <si>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</si>
  <si>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</si>
  <si>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</si>
  <si>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</si>
  <si>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</si>
  <si>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</si>
  <si>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</si>
  <si>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</si>
  <si>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</si>
  <si>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</si>
  <si>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</si>
  <si>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</si>
  <si>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</si>
  <si>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</si>
  <si>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</si>
  <si>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</si>
  <si>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</si>
  <si>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</si>
  <si>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</si>
  <si>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</si>
  <si>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</si>
  <si>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</si>
  <si>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</si>
  <si>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</si>
  <si>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</si>
  <si>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</si>
  <si>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</si>
  <si>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</si>
  <si>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</si>
  <si>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</si>
  <si>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</si>
  <si>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</si>
  <si>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</si>
  <si>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</si>
  <si>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</si>
  <si>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</si>
  <si>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</si>
  <si>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</si>
  <si>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</si>
  <si>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</si>
  <si>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</si>
  <si>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</si>
  <si>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</si>
  <si>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</si>
  <si>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</si>
  <si>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</si>
  <si>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</si>
  <si>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</si>
  <si>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</si>
  <si>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</si>
  <si>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</si>
  <si>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</si>
  <si>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</si>
  <si>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</si>
  <si>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</si>
  <si>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</si>
  <si>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</si>
  <si>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</si>
  <si>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</si>
  <si>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</si>
  <si>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</si>
  <si>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</si>
  <si>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</si>
  <si>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</si>
  <si>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</si>
  <si>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</si>
  <si>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</si>
  <si>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</si>
  <si>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</si>
  <si>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</si>
  <si>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</si>
  <si>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</si>
  <si>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</si>
  <si>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</si>
  <si>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</si>
  <si>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</si>
  <si>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</si>
  <si>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</si>
  <si>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</si>
  <si>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</si>
  <si>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</si>
  <si>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</si>
  <si>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</si>
  <si>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</si>
  <si>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</si>
  <si>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</si>
  <si>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</si>
  <si>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</si>
  <si>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</si>
  <si>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</si>
  <si>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</si>
  <si>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</si>
  <si>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</si>
  <si>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</si>
  <si>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</si>
  <si>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</si>
  <si>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</si>
  <si>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</si>
  <si>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</si>
  <si>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</si>
  <si>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</si>
  <si>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</si>
  <si>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</si>
  <si>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</si>
  <si>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</si>
  <si>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</si>
  <si>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</si>
  <si>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</si>
  <si>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</si>
  <si>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</si>
  <si>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</si>
  <si>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</si>
  <si>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</si>
  <si>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</si>
  <si>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</si>
  <si>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</si>
  <si>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</si>
  <si>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</si>
  <si>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</si>
  <si>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</si>
  <si>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</si>
  <si>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</si>
  <si>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</si>
  <si>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</si>
  <si>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</si>
  <si>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</si>
  <si>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</si>
  <si>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</si>
  <si>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</si>
  <si>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</si>
  <si>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</si>
  <si>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</si>
  <si>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</si>
  <si>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</si>
  <si>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</si>
  <si>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</si>
  <si>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</si>
  <si>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</si>
  <si>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</si>
  <si>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</si>
  <si>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</si>
  <si>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</si>
  <si>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</si>
  <si>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</si>
  <si>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</si>
  <si>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</si>
  <si>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</si>
  <si>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</si>
  <si>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</si>
  <si>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</si>
  <si>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</si>
  <si>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</si>
  <si>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</si>
  <si>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</si>
  <si>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</si>
  <si>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</si>
  <si>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</si>
  <si>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</si>
  <si>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</si>
  <si>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</si>
  <si>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</si>
  <si>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</si>
  <si>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</si>
  <si>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</si>
  <si>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</si>
  <si>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</si>
  <si>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</si>
  <si>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</si>
  <si>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</si>
  <si>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</si>
  <si>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</si>
  <si>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</si>
  <si>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</si>
  <si>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</si>
  <si>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</si>
  <si>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</si>
  <si>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</si>
  <si>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</si>
  <si>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</si>
  <si>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</si>
  <si>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</si>
  <si>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</si>
  <si>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</si>
  <si>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</si>
  <si>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</si>
  <si>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</si>
  <si>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</si>
  <si>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</si>
  <si>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</si>
  <si>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</si>
  <si>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</si>
  <si>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</si>
  <si>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</si>
  <si>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</si>
  <si>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</si>
  <si>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</si>
  <si>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</si>
  <si>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</si>
  <si>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</si>
  <si>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</si>
  <si>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</si>
  <si>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</si>
  <si>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</si>
  <si>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</si>
  <si>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</si>
  <si>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</si>
  <si>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</si>
  <si>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</si>
  <si>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</si>
  <si>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</si>
  <si>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</si>
  <si>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</si>
  <si>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</si>
  <si>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</si>
  <si>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</si>
  <si>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</si>
  <si>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</si>
  <si>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</si>
  <si>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</si>
  <si>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</si>
  <si>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</si>
  <si>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</si>
  <si>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</si>
  <si>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</si>
  <si>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</si>
  <si>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</si>
  <si>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</si>
  <si>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</si>
  <si>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</si>
  <si>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</si>
  <si>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</si>
  <si>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</si>
  <si>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</si>
  <si>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</si>
  <si>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</si>
  <si>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</si>
  <si>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</si>
  <si>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</si>
  <si>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</si>
  <si>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</si>
  <si>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</si>
  <si>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</si>
  <si>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</si>
  <si>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</si>
  <si>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</si>
  <si>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</si>
  <si>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</si>
  <si>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</si>
  <si>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</si>
  <si>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</si>
  <si>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</si>
  <si>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</si>
  <si>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</si>
  <si>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</si>
  <si>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</si>
  <si>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</si>
  <si>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</si>
  <si>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</si>
  <si>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</si>
  <si>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</si>
  <si>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</si>
  <si>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</si>
  <si>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</si>
  <si>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</si>
  <si>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</si>
  <si>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</si>
  <si>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</si>
  <si>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</si>
  <si>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</si>
  <si>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</si>
  <si>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</si>
  <si>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</si>
  <si>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</si>
  <si>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</si>
  <si>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</si>
  <si>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</si>
  <si>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</si>
  <si>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</si>
  <si>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</si>
  <si>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</si>
  <si>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</si>
  <si>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</si>
  <si>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</si>
  <si>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</si>
  <si>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</si>
  <si>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</si>
  <si>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</si>
  <si>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</si>
  <si>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</si>
  <si>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</si>
  <si>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</si>
  <si>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</si>
  <si>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</si>
  <si>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</si>
  <si>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</si>
  <si>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</si>
  <si>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</si>
  <si>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</si>
  <si>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</si>
  <si>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</si>
  <si>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</si>
  <si>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</si>
  <si>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</si>
  <si>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</si>
  <si>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</si>
  <si>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</si>
  <si>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</si>
  <si>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</si>
  <si>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</si>
  <si>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</si>
  <si>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</si>
  <si>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</si>
  <si>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</si>
  <si>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</si>
  <si>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</si>
  <si>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</si>
  <si>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</si>
  <si>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</si>
  <si>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</si>
  <si>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</si>
  <si>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</si>
  <si>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</si>
  <si>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</si>
  <si>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</si>
  <si>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</si>
  <si>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</si>
  <si>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</si>
  <si>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</si>
  <si>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</si>
  <si>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</si>
  <si>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</si>
  <si>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</si>
  <si>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</si>
  <si>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</si>
  <si>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</si>
  <si>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</si>
  <si>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</si>
  <si>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</si>
  <si>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</si>
  <si>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</si>
  <si>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</si>
  <si>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</si>
  <si>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</si>
  <si>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</si>
  <si>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</si>
  <si>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</si>
  <si>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</si>
  <si>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</si>
  <si>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</si>
  <si>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</si>
  <si>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</si>
  <si>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</si>
  <si>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</si>
  <si>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</si>
  <si>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</si>
  <si>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</si>
  <si>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</si>
  <si>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</si>
  <si>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</si>
  <si>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</si>
  <si>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</si>
  <si>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</si>
  <si>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</si>
  <si>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</si>
  <si>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</si>
  <si>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</si>
  <si>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</si>
  <si>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</si>
  <si>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</si>
  <si>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</si>
  <si>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</si>
  <si>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</si>
  <si>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</si>
  <si>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</si>
  <si>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</si>
  <si>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</si>
  <si>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</si>
  <si>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</si>
  <si>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</si>
  <si>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</si>
  <si>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</si>
  <si>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</si>
  <si>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</si>
  <si>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</si>
  <si>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</si>
  <si>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</si>
  <si>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</si>
  <si>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</si>
  <si>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</si>
  <si>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</si>
  <si>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</si>
  <si>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</si>
  <si>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</si>
  <si>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</si>
  <si>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</si>
  <si>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</si>
  <si>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</si>
  <si>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</si>
  <si>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</si>
  <si>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</si>
  <si>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</si>
  <si>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</si>
  <si>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</si>
  <si>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</si>
  <si>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</si>
  <si>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</si>
  <si>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</si>
  <si>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</si>
  <si>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</si>
  <si>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</si>
  <si>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</si>
  <si>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</si>
  <si>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</si>
  <si>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</si>
  <si>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</si>
  <si>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</si>
  <si>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</si>
  <si>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</si>
  <si>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</si>
  <si>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</si>
  <si>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</si>
  <si>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</si>
  <si>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</si>
  <si>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</si>
  <si>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</si>
  <si>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</si>
  <si>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</si>
  <si>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</si>
  <si>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</si>
  <si>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</si>
  <si>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</si>
  <si>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</si>
  <si>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</si>
  <si>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</si>
  <si>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</si>
  <si>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</si>
  <si>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</si>
  <si>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</si>
  <si>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</si>
  <si>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</si>
  <si>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</si>
  <si>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</si>
  <si>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</si>
  <si>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</si>
  <si>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</si>
  <si>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</si>
  <si>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</si>
  <si>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</si>
  <si>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</si>
  <si>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</si>
  <si>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</si>
  <si>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</si>
  <si>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</si>
  <si>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</si>
  <si>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</si>
  <si>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</si>
  <si>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</si>
  <si>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</si>
  <si>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</si>
  <si>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</si>
  <si>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</si>
  <si>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</si>
  <si>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</si>
  <si>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</si>
  <si>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</si>
  <si>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</si>
  <si>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</si>
  <si>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</si>
  <si>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</si>
  <si>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</si>
  <si>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</si>
  <si>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</si>
  <si>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</si>
  <si>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</si>
  <si>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</si>
  <si>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</si>
  <si>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</si>
  <si>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</si>
  <si>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</si>
  <si>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</si>
  <si>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</si>
  <si>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</si>
  <si>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</si>
  <si>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</si>
  <si>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</si>
  <si>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</si>
  <si>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</si>
  <si>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</si>
  <si>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</si>
  <si>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</si>
  <si>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</si>
  <si>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</si>
  <si>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</si>
  <si>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</si>
  <si>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</si>
  <si>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</si>
  <si>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</si>
  <si>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</si>
  <si>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</si>
  <si>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</si>
  <si>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</si>
  <si>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</si>
  <si>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</si>
  <si>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</si>
  <si>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</si>
  <si>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</si>
  <si>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</si>
  <si>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</si>
  <si>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</si>
  <si>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</si>
  <si>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</si>
  <si>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</si>
  <si>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</si>
  <si>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</si>
  <si>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</si>
  <si>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</si>
  <si>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</si>
  <si>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</si>
  <si>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</si>
  <si>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</si>
  <si>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</si>
  <si>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</si>
  <si>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</si>
  <si>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</si>
  <si>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</si>
  <si>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</si>
  <si>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</si>
  <si>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</si>
  <si>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</si>
  <si>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</si>
  <si>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</si>
  <si>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</si>
  <si>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</si>
  <si>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</si>
  <si>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</si>
  <si>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</si>
  <si>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</si>
  <si>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</si>
  <si>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</si>
  <si>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</si>
  <si>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</si>
  <si>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</si>
  <si>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</si>
  <si>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</si>
  <si>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</si>
  <si>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</si>
  <si>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</si>
  <si>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</si>
  <si>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</si>
  <si>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</si>
  <si>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</si>
  <si>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</si>
  <si>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</si>
  <si>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</si>
  <si>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</si>
  <si>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</si>
  <si>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</si>
  <si>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</si>
  <si>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</si>
  <si>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</si>
  <si>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</si>
  <si>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</si>
  <si>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</si>
  <si>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</si>
  <si>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</si>
  <si>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</si>
  <si>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</si>
  <si>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</si>
  <si>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</si>
  <si>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</si>
  <si>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</si>
  <si>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</si>
  <si>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</si>
  <si>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</si>
  <si>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</si>
  <si>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</si>
  <si>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</si>
  <si>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</si>
  <si>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</si>
  <si>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</si>
  <si>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</si>
  <si>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</si>
  <si>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</si>
  <si>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</si>
  <si>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</si>
  <si>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</si>
  <si>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</si>
  <si>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</si>
  <si>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</si>
  <si>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</si>
  <si>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</si>
  <si>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</si>
  <si>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</si>
  <si>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</si>
  <si>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</si>
  <si>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</si>
  <si>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</si>
  <si>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</si>
  <si>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</si>
  <si>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</si>
  <si>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</si>
  <si>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</si>
  <si>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</si>
  <si>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</si>
  <si>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</si>
  <si>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</si>
  <si>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</si>
  <si>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</si>
  <si>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</si>
  <si>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</si>
  <si>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</si>
  <si>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</si>
  <si>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</si>
  <si>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</si>
  <si>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</si>
  <si>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</si>
  <si>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</si>
  <si>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</si>
  <si>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</si>
  <si>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</si>
  <si>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</si>
  <si>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</si>
  <si>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</si>
  <si>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</si>
  <si>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</si>
  <si>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</si>
  <si>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</si>
  <si>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</si>
  <si>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</si>
  <si>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</si>
  <si>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</si>
  <si>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</si>
  <si>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</si>
  <si>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</si>
  <si>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</si>
  <si>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</si>
  <si>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</si>
  <si>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</si>
  <si>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</si>
  <si>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</si>
  <si>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</si>
  <si>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</si>
  <si>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</si>
  <si>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</si>
  <si>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</si>
  <si>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</si>
  <si>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</si>
  <si>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</si>
  <si>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</si>
  <si>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</si>
  <si>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</si>
  <si>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</si>
  <si>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</si>
  <si>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</si>
  <si>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</si>
  <si>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</si>
  <si>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</si>
  <si>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</si>
  <si>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</si>
  <si>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</si>
  <si>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</si>
  <si>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</si>
  <si>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</si>
  <si>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</si>
  <si>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</si>
  <si>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</si>
  <si>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</si>
  <si>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</si>
  <si>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</si>
  <si>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</si>
  <si>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</si>
  <si>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</si>
  <si>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</si>
  <si>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</si>
  <si>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</si>
  <si>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</si>
  <si>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</si>
  <si>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</si>
  <si>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</si>
  <si>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</si>
  <si>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</si>
  <si>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</si>
  <si>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</si>
  <si>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</si>
  <si>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</si>
  <si>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</si>
  <si>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</si>
  <si>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</si>
  <si>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</si>
  <si>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</si>
  <si>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</si>
  <si>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</si>
  <si>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</si>
  <si>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</si>
  <si>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</si>
  <si>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</si>
  <si>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</si>
  <si>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</si>
  <si>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</si>
  <si>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</si>
  <si>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</si>
  <si>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</si>
  <si>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</si>
  <si>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</si>
  <si>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</si>
  <si>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</si>
  <si>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</si>
  <si>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</si>
  <si>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</si>
  <si>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</si>
  <si>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</si>
  <si>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</si>
  <si>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</si>
  <si>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</si>
  <si>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</si>
  <si>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</si>
  <si>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</si>
  <si>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</si>
  <si>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</si>
  <si>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</si>
  <si>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</si>
  <si>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</si>
  <si>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</si>
  <si>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</si>
  <si>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</si>
  <si>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</si>
  <si>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</si>
  <si>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</si>
  <si>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</si>
  <si>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</si>
  <si>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</si>
  <si>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</si>
  <si>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</si>
  <si>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</si>
  <si>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</si>
  <si>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</si>
  <si>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</si>
  <si>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</si>
  <si>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</si>
  <si>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</si>
  <si>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</si>
  <si>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</si>
  <si>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</si>
  <si>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</si>
  <si>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</si>
  <si>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</si>
  <si>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</si>
  <si>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</si>
  <si>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</si>
  <si>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</si>
  <si>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</si>
  <si>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</si>
  <si>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</si>
  <si>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</si>
  <si>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</si>
  <si>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</si>
  <si>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</si>
  <si>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</si>
  <si>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</si>
  <si>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</si>
  <si>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</si>
  <si>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</si>
  <si>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</si>
  <si>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</si>
  <si>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</si>
  <si>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</si>
  <si>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</si>
  <si>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</si>
  <si>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</si>
  <si>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</si>
  <si>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</si>
  <si>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</si>
  <si>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</si>
  <si>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</si>
  <si>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</si>
  <si>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</si>
  <si>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</si>
  <si>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</si>
  <si>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</si>
  <si>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</si>
  <si>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</si>
  <si>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</si>
  <si>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</si>
  <si>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</si>
  <si>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</si>
  <si>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</si>
  <si>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</si>
  <si>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</si>
  <si>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</si>
  <si>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</si>
  <si>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</si>
  <si>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</si>
  <si>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</si>
  <si>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</si>
  <si>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</si>
  <si>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</si>
  <si>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</si>
  <si>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</si>
  <si>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</si>
  <si>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</si>
  <si>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</si>
  <si>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</si>
  <si>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</si>
  <si>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</si>
  <si>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</si>
  <si>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</si>
  <si>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</si>
  <si>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</si>
  <si>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</si>
  <si>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</si>
  <si>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</si>
  <si>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</si>
  <si>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</si>
  <si>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</si>
  <si>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</si>
  <si>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</si>
  <si>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</si>
  <si>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</si>
  <si>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</si>
  <si>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</si>
  <si>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</si>
  <si>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</si>
  <si>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</si>
  <si>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</si>
  <si>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</si>
  <si>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</si>
  <si>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</si>
  <si>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</si>
  <si>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</si>
  <si>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</si>
  <si>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</si>
  <si>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</si>
  <si>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</si>
  <si>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</si>
  <si>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</si>
  <si>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</si>
  <si>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</si>
  <si>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</si>
  <si>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</si>
  <si>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</si>
  <si>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</si>
  <si>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</si>
  <si>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</si>
  <si>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</si>
  <si>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</si>
  <si>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</si>
  <si>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</si>
  <si>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</si>
  <si>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</si>
  <si>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</si>
  <si>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</si>
  <si>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</si>
  <si>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</si>
  <si>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</si>
  <si>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</si>
  <si>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</si>
  <si>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</si>
  <si>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</si>
  <si>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</si>
  <si>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</si>
  <si>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</si>
  <si>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</si>
  <si>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</si>
  <si>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</si>
  <si>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</si>
  <si>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</si>
  <si>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</si>
  <si>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</si>
  <si>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</si>
  <si>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</si>
  <si>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</si>
  <si>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</si>
  <si>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</si>
  <si>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</si>
  <si>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</si>
  <si>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</si>
  <si>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</si>
  <si>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</si>
  <si>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</si>
  <si>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</si>
  <si>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</si>
  <si>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</si>
  <si>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</si>
  <si>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</si>
  <si>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</si>
  <si>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</si>
  <si>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</si>
  <si>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</si>
  <si>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</si>
  <si>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</si>
  <si>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</si>
  <si>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</si>
  <si>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</si>
  <si>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</si>
  <si>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</si>
  <si>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</si>
  <si>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</si>
  <si>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</si>
  <si>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</si>
  <si>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</si>
  <si>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</si>
  <si>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</si>
  <si>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</si>
  <si>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</si>
  <si>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</si>
  <si>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</si>
  <si>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</si>
  <si>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</si>
  <si>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</si>
  <si>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</si>
  <si>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</si>
  <si>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</si>
  <si>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</si>
  <si>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</si>
  <si>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</si>
  <si>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</si>
  <si>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</si>
  <si>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</si>
  <si>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</si>
  <si>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</si>
  <si>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</si>
  <si>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</si>
  <si>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</si>
  <si>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</si>
  <si>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</si>
  <si>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</si>
  <si>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</si>
  <si>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</si>
  <si>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</si>
  <si>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</si>
  <si>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</si>
  <si>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</si>
  <si>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</si>
  <si>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</si>
  <si>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</si>
  <si>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</si>
  <si>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</si>
  <si>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</si>
  <si>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</si>
  <si>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</si>
  <si>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</si>
  <si>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</si>
  <si>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</si>
  <si>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</si>
  <si>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</si>
  <si>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</si>
  <si>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</si>
  <si>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</si>
  <si>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</si>
  <si>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</si>
  <si>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</si>
  <si>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</si>
  <si>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</si>
  <si>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</si>
  <si>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</si>
  <si>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</si>
  <si>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</si>
  <si>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</si>
  <si>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</si>
  <si>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</si>
  <si>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</si>
  <si>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</si>
  <si>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</si>
  <si>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</si>
  <si>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</si>
  <si>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</si>
  <si>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</si>
  <si>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</si>
  <si>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</si>
  <si>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</si>
  <si>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</si>
  <si>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</si>
  <si>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</si>
  <si>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</si>
  <si>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</si>
  <si>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</si>
  <si>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</si>
  <si>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</si>
  <si>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</si>
  <si>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</si>
  <si>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</si>
  <si>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</si>
  <si>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</si>
  <si>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</si>
  <si>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</si>
  <si>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</si>
  <si>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</si>
  <si>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</si>
  <si>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</si>
  <si>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</si>
  <si>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</si>
  <si>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</si>
  <si>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</si>
  <si>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</si>
  <si>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</si>
  <si>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</si>
  <si>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</si>
  <si>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</si>
  <si>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</si>
  <si>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</si>
  <si>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</si>
  <si>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</si>
  <si>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</si>
  <si>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</si>
  <si>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</si>
  <si>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</si>
  <si>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</si>
  <si>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</si>
  <si>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</si>
  <si>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</si>
  <si>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</si>
  <si>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</si>
  <si>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</si>
  <si>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</si>
  <si>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</si>
  <si>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</si>
  <si>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</si>
  <si>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</si>
  <si>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</si>
  <si>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</si>
  <si>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</si>
  <si>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</si>
  <si>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</si>
  <si>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</si>
  <si>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</si>
  <si>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</si>
  <si>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</si>
  <si>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</si>
  <si>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</si>
  <si>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</si>
  <si>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</si>
  <si>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</si>
  <si>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</si>
  <si>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</si>
  <si>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</si>
  <si>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</si>
  <si>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</si>
  <si>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</si>
  <si>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</si>
  <si>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</si>
  <si>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</si>
  <si>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</si>
  <si>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</si>
  <si>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</si>
  <si>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</si>
  <si>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</si>
  <si>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</si>
  <si>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</si>
  <si>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</si>
  <si>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</si>
  <si>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</si>
  <si>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</si>
  <si>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</si>
  <si>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</si>
  <si>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</si>
  <si>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</si>
  <si>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</si>
  <si>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</si>
  <si>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</si>
  <si>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</si>
  <si>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</si>
  <si>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</si>
  <si>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</si>
  <si>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</si>
  <si>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</si>
  <si>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</si>
  <si>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</si>
  <si>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</si>
  <si>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</si>
  <si>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</si>
  <si>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</si>
  <si>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</si>
  <si>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</si>
  <si>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</si>
  <si>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</si>
  <si>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</si>
  <si>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</si>
  <si>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</si>
  <si>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</si>
  <si>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</si>
  <si>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</si>
  <si>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</si>
  <si>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</si>
  <si>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</si>
  <si>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</si>
  <si>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</si>
  <si>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</si>
  <si>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</si>
  <si>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</si>
  <si>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</si>
  <si>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</si>
  <si>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</si>
  <si>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</si>
  <si>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</si>
  <si>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</si>
  <si>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</si>
  <si>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</si>
  <si>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</si>
  <si>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</si>
  <si>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</si>
  <si>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</si>
  <si>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</si>
  <si>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</si>
  <si>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</si>
  <si>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</si>
  <si>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</si>
  <si>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</si>
  <si>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</si>
  <si>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</si>
  <si>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</si>
  <si>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</si>
  <si>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</si>
  <si>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</si>
  <si>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</si>
  <si>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</si>
  <si>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</si>
  <si>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</si>
  <si>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</si>
  <si>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</si>
  <si>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</si>
  <si>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</si>
  <si>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</si>
  <si>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</si>
  <si>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</si>
  <si>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</si>
  <si>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</si>
  <si>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</si>
  <si>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</si>
  <si>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</si>
  <si>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</si>
  <si>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</si>
  <si>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</si>
  <si>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</si>
  <si>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</si>
  <si>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</si>
  <si>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</si>
  <si>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</si>
  <si>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</si>
  <si>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</si>
  <si>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</si>
  <si>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</si>
  <si>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</si>
  <si>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</si>
  <si>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</si>
  <si>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</si>
  <si>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</si>
  <si>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</si>
  <si>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</si>
  <si>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</si>
  <si>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</si>
  <si>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</si>
  <si>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</si>
  <si>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</si>
  <si>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</si>
  <si>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</si>
  <si>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</si>
  <si>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</si>
  <si>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</si>
  <si>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</si>
  <si>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</si>
  <si>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</si>
  <si>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</si>
  <si>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</si>
  <si>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</si>
  <si>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</si>
  <si>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</si>
  <si>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</si>
  <si>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</si>
  <si>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</si>
  <si>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</si>
  <si>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</si>
  <si>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</si>
  <si>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</si>
  <si>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</si>
  <si>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</si>
  <si>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</si>
  <si>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</si>
  <si>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</si>
  <si>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</si>
  <si>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</si>
  <si>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</si>
  <si>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</si>
  <si>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</si>
  <si>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</si>
  <si>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</si>
  <si>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</si>
  <si>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</si>
  <si>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</si>
  <si>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</si>
  <si>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</si>
  <si>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</si>
  <si>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</si>
  <si>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</si>
  <si>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</si>
  <si>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</si>
  <si>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</si>
  <si>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</si>
  <si>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</si>
  <si>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</si>
  <si>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</si>
  <si>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</si>
  <si>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</si>
  <si>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</si>
  <si>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</si>
  <si>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</si>
  <si>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</si>
  <si>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</si>
  <si>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</si>
  <si>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</si>
  <si>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</si>
  <si>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</si>
  <si>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</si>
  <si>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</si>
  <si>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</si>
  <si>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</si>
  <si>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</si>
  <si>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</si>
  <si>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</si>
  <si>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</si>
  <si>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</si>
  <si>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</si>
  <si>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</si>
  <si>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</si>
  <si>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</si>
  <si>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</si>
  <si>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</si>
  <si>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</si>
  <si>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</si>
  <si>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</si>
  <si>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</si>
  <si>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</si>
  <si>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</si>
  <si>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</si>
  <si>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</si>
  <si>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</si>
  <si>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</si>
  <si>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</si>
  <si>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</si>
  <si>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</si>
  <si>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</si>
  <si>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</si>
  <si>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</si>
  <si>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</si>
  <si>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</si>
  <si>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</si>
  <si>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</si>
  <si>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</si>
  <si>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</si>
  <si>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</si>
  <si>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</si>
  <si>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</si>
  <si>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</si>
  <si>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</si>
  <si>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</si>
  <si>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</si>
  <si>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</si>
  <si>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</si>
  <si>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</si>
  <si>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</si>
  <si>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</si>
  <si>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</si>
  <si>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</si>
  <si>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</si>
  <si>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</si>
  <si>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</si>
  <si>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</si>
  <si>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</si>
  <si>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</si>
  <si>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</si>
  <si>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</si>
  <si>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</si>
  <si>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</si>
  <si>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</si>
  <si>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</si>
  <si>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</si>
  <si>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</si>
  <si>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</si>
  <si>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</si>
  <si>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</si>
  <si>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</si>
  <si>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</si>
  <si>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</si>
  <si>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</si>
  <si>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</si>
  <si>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</si>
  <si>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</si>
  <si>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</si>
  <si>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</si>
  <si>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</si>
  <si>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</si>
  <si>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</si>
  <si>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</si>
  <si>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</si>
  <si>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</si>
  <si>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</si>
  <si>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</si>
  <si>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</si>
  <si>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</si>
  <si>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</si>
  <si>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</si>
  <si>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</si>
  <si>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</si>
  <si>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</si>
  <si>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</si>
  <si>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</si>
  <si>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</si>
  <si>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</si>
  <si>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</si>
  <si>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</si>
  <si>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</si>
  <si>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</si>
  <si>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</si>
  <si>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</si>
  <si>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</si>
  <si>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</si>
  <si>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</si>
  <si>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</si>
  <si>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</si>
  <si>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</si>
  <si>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</si>
  <si>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</si>
  <si>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</si>
  <si>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</si>
  <si>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</si>
  <si>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</si>
  <si>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</si>
  <si>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</si>
  <si>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</si>
  <si>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</si>
  <si>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</si>
  <si>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</si>
  <si>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</si>
  <si>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</si>
  <si>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</si>
  <si>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</si>
  <si>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</si>
  <si>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</si>
  <si>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</si>
  <si>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</si>
  <si>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</si>
  <si>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</si>
  <si>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</si>
  <si>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</si>
  <si>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</si>
  <si>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</si>
  <si>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</si>
  <si>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</si>
  <si>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</si>
  <si>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</si>
  <si>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</si>
  <si>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</si>
  <si>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</si>
  <si>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</si>
  <si>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</si>
  <si>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</si>
  <si>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</si>
  <si>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</si>
  <si>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</si>
  <si>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</si>
  <si>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</si>
  <si>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</si>
  <si>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</si>
  <si>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</si>
  <si>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</si>
  <si>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</si>
  <si>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</si>
  <si>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</si>
  <si>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</si>
  <si>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</si>
  <si>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</si>
  <si>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</si>
  <si>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</si>
  <si>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</si>
  <si>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</si>
  <si>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</si>
  <si>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</si>
  <si>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</si>
  <si>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</si>
  <si>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</si>
  <si>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</si>
  <si>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</si>
  <si>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</si>
  <si>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</si>
  <si>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</si>
  <si>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</si>
  <si>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</si>
  <si>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</si>
  <si>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</si>
  <si>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</si>
  <si>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</si>
  <si>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</si>
  <si>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</si>
  <si>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</si>
  <si>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</si>
  <si>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</si>
  <si>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</si>
  <si>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</si>
  <si>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</si>
  <si>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</si>
  <si>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</si>
  <si>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</si>
  <si>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</si>
  <si>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</si>
  <si>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</si>
  <si>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</si>
  <si>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</si>
  <si>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</si>
  <si>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</si>
  <si>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</si>
  <si>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</si>
  <si>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</si>
  <si>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</si>
  <si>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</si>
  <si>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</si>
  <si>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</si>
  <si>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</si>
  <si>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</si>
  <si>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</si>
  <si>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</si>
  <si>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</si>
  <si>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</si>
  <si>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</si>
  <si>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</si>
  <si>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</si>
  <si>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</si>
  <si>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</si>
  <si>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</si>
  <si>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</si>
  <si>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</si>
  <si>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</si>
  <si>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</si>
  <si>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</si>
  <si>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</si>
  <si>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</si>
  <si>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</si>
  <si>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</si>
  <si>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</si>
  <si>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</si>
  <si>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</si>
  <si>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</si>
  <si>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</si>
  <si>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</si>
  <si>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</si>
  <si>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</si>
  <si>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</si>
  <si>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</si>
  <si>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</si>
  <si>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</si>
  <si>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</si>
  <si>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</si>
  <si>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</si>
  <si>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</si>
  <si>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</si>
  <si>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</si>
  <si>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</si>
  <si>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</si>
  <si>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</si>
  <si>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</si>
  <si>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</si>
  <si>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</si>
  <si>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</si>
  <si>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</si>
  <si>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</si>
  <si>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</si>
  <si>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</si>
  <si>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</si>
  <si>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</si>
  <si>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</si>
  <si>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</si>
  <si>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</si>
  <si>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</si>
  <si>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</si>
  <si>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</si>
  <si>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</si>
  <si>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</si>
  <si>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</si>
  <si>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</si>
  <si>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</si>
  <si>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</si>
  <si>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</si>
  <si>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</si>
  <si>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</si>
  <si>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</si>
  <si>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</si>
  <si>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</si>
  <si>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</si>
  <si>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</si>
  <si>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</si>
  <si>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</si>
  <si>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</si>
  <si>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</si>
  <si>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</si>
  <si>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</si>
  <si>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</si>
  <si>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</si>
  <si>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</si>
  <si>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</si>
  <si>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</si>
  <si>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</si>
  <si>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</si>
  <si>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</si>
  <si>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</si>
  <si>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</si>
  <si>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</si>
  <si>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</si>
  <si>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</si>
  <si>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</si>
  <si>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</si>
  <si>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</si>
  <si>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</si>
  <si>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</si>
  <si>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</si>
  <si>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</si>
  <si>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</si>
  <si>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</si>
  <si>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</si>
  <si>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</si>
  <si>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</si>
  <si>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</si>
  <si>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</si>
  <si>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</si>
  <si>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</si>
  <si>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</si>
  <si>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</si>
  <si>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</si>
  <si>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</si>
  <si>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</si>
  <si>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</si>
  <si>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</si>
  <si>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</si>
  <si>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</si>
  <si>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</si>
  <si>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</si>
  <si>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</si>
  <si>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</si>
  <si>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</si>
  <si>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</si>
  <si>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</si>
  <si>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</si>
  <si>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</si>
  <si>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</si>
  <si>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</si>
  <si>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</si>
  <si>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</si>
  <si>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</si>
  <si>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</si>
  <si>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</si>
  <si>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</si>
  <si>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</si>
  <si>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</si>
  <si>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</si>
  <si>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</si>
  <si>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</si>
  <si>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</si>
  <si>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</si>
  <si>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</si>
  <si>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</si>
  <si>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</si>
  <si>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</si>
  <si>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</si>
  <si>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</si>
  <si>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</si>
  <si>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</si>
  <si>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</si>
  <si>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</si>
  <si>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</si>
  <si>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</si>
  <si>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</si>
  <si>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</si>
  <si>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</si>
  <si>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</si>
  <si>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</si>
  <si>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</si>
  <si>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</si>
  <si>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</si>
  <si>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</si>
  <si>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</si>
  <si>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</si>
  <si>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</si>
  <si>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</si>
  <si>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</si>
  <si>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</si>
  <si>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</si>
  <si>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</si>
  <si>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</si>
  <si>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</si>
  <si>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</si>
  <si>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</si>
  <si>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</si>
  <si>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</si>
  <si>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</si>
  <si>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</si>
  <si>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</si>
  <si>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</si>
  <si>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</si>
  <si>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</si>
  <si>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</si>
  <si>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</si>
  <si>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</si>
  <si>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</si>
  <si>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</si>
  <si>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</si>
  <si>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</si>
  <si>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</si>
  <si>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</si>
  <si>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</si>
  <si>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</si>
  <si>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</si>
  <si>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</si>
  <si>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</si>
  <si>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</si>
  <si>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</si>
  <si>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</si>
  <si>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</si>
  <si>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</si>
  <si>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</si>
  <si>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</si>
  <si>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</si>
  <si>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</si>
  <si>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</si>
  <si>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</si>
  <si>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</si>
  <si>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</si>
  <si>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</si>
  <si>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</si>
  <si>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</si>
  <si>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</si>
  <si>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</si>
  <si>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</si>
  <si>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</si>
  <si>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</si>
  <si>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</si>
  <si>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</si>
  <si>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</si>
  <si>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</si>
  <si>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</si>
  <si>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</si>
  <si>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</si>
  <si>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</si>
  <si>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</si>
  <si>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</si>
  <si>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</si>
  <si>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</si>
  <si>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</si>
  <si>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</si>
  <si>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</si>
  <si>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</si>
  <si>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</si>
  <si>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</si>
  <si>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</si>
  <si>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</si>
  <si>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</si>
  <si>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</si>
  <si>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</si>
  <si>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</si>
  <si>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</si>
  <si>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</si>
  <si>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</si>
  <si>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</si>
  <si>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</si>
  <si>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</si>
  <si>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</si>
  <si>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</si>
  <si>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</si>
  <si>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</si>
  <si>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</si>
  <si>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</si>
  <si>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</si>
  <si>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</si>
  <si>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</si>
  <si>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</si>
  <si>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</si>
  <si>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</si>
  <si>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</si>
  <si>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</si>
  <si>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</si>
  <si>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</si>
  <si>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</si>
  <si>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</si>
  <si>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</si>
  <si>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</si>
  <si>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</si>
  <si>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</si>
  <si>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</si>
  <si>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</si>
  <si>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</si>
  <si>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</si>
  <si>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</si>
  <si>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</si>
  <si>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</si>
  <si>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</si>
  <si>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</si>
  <si>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</si>
  <si>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</si>
  <si>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</si>
  <si>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</si>
  <si>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</si>
  <si>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</si>
  <si>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</si>
  <si>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</si>
  <si>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</si>
  <si>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</si>
  <si>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</si>
  <si>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</si>
  <si>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</si>
  <si>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</si>
  <si>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</si>
  <si>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</si>
  <si>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</si>
  <si>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</si>
  <si>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</si>
  <si>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</si>
  <si>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</si>
  <si>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</si>
  <si>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</si>
  <si>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</si>
  <si>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</si>
  <si>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</si>
  <si>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</si>
  <si>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</si>
  <si>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</si>
  <si>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</si>
  <si>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</si>
  <si>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</si>
  <si>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</si>
  <si>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</si>
  <si>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</si>
  <si>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</si>
  <si>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</si>
  <si>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</si>
  <si>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</si>
  <si>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</si>
  <si>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</si>
  <si>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</si>
  <si>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</si>
  <si>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</si>
  <si>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</si>
  <si>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</si>
  <si>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</si>
  <si>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</si>
  <si>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</si>
  <si>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</si>
  <si>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</si>
  <si>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</si>
  <si>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</si>
  <si>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</si>
  <si>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</si>
  <si>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</si>
  <si>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</si>
  <si>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</si>
  <si>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</si>
  <si>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</si>
  <si>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</si>
  <si>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</si>
  <si>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</si>
  <si>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</si>
  <si>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</si>
  <si>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</si>
  <si>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</si>
  <si>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</si>
  <si>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</si>
  <si>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</si>
  <si>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</si>
  <si>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</si>
  <si>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</si>
  <si>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</si>
  <si>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</si>
  <si>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</si>
  <si>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</si>
  <si>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</si>
  <si>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</si>
  <si>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</si>
  <si>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</si>
  <si>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</si>
  <si>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</si>
  <si>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</si>
  <si>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</si>
  <si>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</si>
  <si>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</si>
  <si>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</si>
  <si>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</si>
  <si>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</si>
  <si>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</si>
  <si>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</si>
  <si>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</si>
  <si>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</si>
  <si>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</si>
  <si>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</si>
  <si>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</si>
  <si>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</si>
  <si>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</si>
  <si>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</si>
  <si>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</si>
  <si>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</si>
  <si>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</si>
  <si>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</si>
  <si>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</si>
  <si>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</si>
  <si>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</si>
  <si>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</si>
  <si>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</si>
  <si>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</si>
  <si>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</si>
  <si>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</si>
  <si>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</si>
  <si>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</si>
  <si>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</si>
  <si>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</si>
  <si>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</si>
  <si>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</si>
  <si>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</si>
  <si>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</si>
  <si>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</si>
  <si>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</si>
  <si>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</si>
  <si>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</si>
  <si>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</si>
  <si>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</si>
  <si>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</si>
  <si>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</si>
  <si>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</si>
  <si>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</si>
  <si>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</si>
  <si>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</si>
  <si>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</si>
  <si>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</si>
  <si>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</si>
  <si>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</si>
  <si>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</si>
  <si>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</si>
  <si>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</si>
  <si>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</si>
  <si>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</si>
  <si>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</si>
  <si>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</si>
  <si>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</si>
  <si>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</si>
  <si>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</si>
  <si>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</si>
  <si>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</si>
  <si>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</si>
  <si>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</si>
  <si>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</si>
  <si>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</si>
  <si>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</si>
  <si>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</si>
  <si>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</si>
  <si>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</si>
  <si>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</si>
  <si>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</si>
  <si>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</si>
  <si>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</si>
  <si>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</si>
  <si>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</si>
  <si>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</si>
  <si>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</si>
  <si>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</si>
  <si>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</si>
  <si>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</si>
  <si>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</si>
  <si>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</si>
  <si>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</si>
  <si>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</si>
  <si>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</si>
  <si>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</si>
  <si>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</si>
  <si>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</si>
  <si>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</si>
  <si>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</si>
  <si>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</si>
  <si>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</si>
  <si>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</si>
  <si>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</si>
  <si>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</si>
  <si>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</si>
  <si>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</si>
  <si>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</si>
  <si>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</si>
  <si>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</si>
  <si>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</si>
  <si>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</si>
  <si>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</si>
  <si>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</si>
  <si>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</si>
  <si>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</si>
  <si>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</si>
  <si>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</si>
  <si>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</si>
  <si>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</si>
  <si>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</si>
  <si>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</si>
  <si>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</si>
  <si>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</si>
  <si>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</si>
  <si>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</si>
  <si>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</si>
  <si>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</si>
  <si>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</si>
  <si>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</si>
  <si>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</si>
  <si>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</si>
  <si>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</si>
  <si>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</si>
  <si>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</si>
  <si>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</si>
  <si>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</si>
  <si>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</si>
  <si>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</si>
  <si>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</si>
  <si>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</si>
  <si>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</si>
  <si>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</si>
  <si>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</si>
  <si>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</si>
  <si>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</si>
  <si>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</si>
  <si>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</si>
  <si>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</si>
  <si>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</si>
  <si>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</si>
  <si>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</si>
  <si>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</si>
  <si>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</si>
  <si>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</si>
  <si>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</si>
  <si>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</si>
  <si>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</si>
  <si>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</si>
  <si>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</si>
  <si>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</si>
  <si>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</si>
  <si>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</si>
  <si>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</si>
  <si>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</si>
  <si>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</si>
  <si>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</si>
  <si>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</si>
  <si>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</si>
  <si>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</si>
  <si>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</si>
  <si>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</si>
  <si>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</si>
  <si>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</si>
  <si>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</si>
  <si>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</si>
  <si>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</si>
  <si>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</si>
  <si>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</si>
  <si>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</si>
  <si>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</si>
  <si>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</si>
  <si>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</si>
  <si>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</si>
  <si>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</si>
  <si>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</si>
  <si>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</si>
  <si>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</si>
  <si>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</si>
  <si>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</si>
  <si>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</si>
  <si>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</si>
  <si>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</si>
  <si>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</si>
  <si>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</si>
  <si>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</si>
  <si>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</si>
  <si>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</si>
  <si>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</si>
  <si>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</si>
  <si>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</si>
  <si>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</si>
  <si>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</si>
  <si>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</si>
  <si>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</si>
  <si>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</si>
  <si>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</si>
  <si>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</si>
  <si>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</si>
  <si>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</si>
  <si>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</si>
  <si>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</si>
  <si>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</si>
  <si>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</si>
  <si>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</si>
  <si>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</si>
  <si>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</si>
  <si>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</si>
  <si>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</si>
  <si>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</si>
  <si>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</si>
  <si>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</si>
  <si>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</si>
  <si>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</si>
  <si>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</si>
  <si>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</si>
  <si>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</si>
  <si>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</si>
  <si>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</si>
  <si>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</si>
  <si>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</si>
  <si>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</si>
  <si>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</si>
  <si>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</si>
  <si>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</si>
  <si>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</si>
  <si>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</si>
  <si>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</si>
  <si>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</si>
  <si>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</si>
  <si>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</si>
  <si>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</si>
  <si>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</si>
  <si>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</si>
  <si>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</si>
  <si>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</si>
  <si>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</si>
  <si>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</si>
  <si>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</si>
  <si>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</si>
  <si>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</si>
  <si>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</si>
  <si>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</si>
  <si>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</si>
  <si>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</si>
  <si>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</si>
  <si>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</si>
  <si>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</si>
  <si>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</si>
  <si>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</si>
  <si>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</si>
  <si>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</si>
  <si>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</si>
  <si>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</si>
  <si>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</si>
  <si>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</si>
  <si>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</si>
  <si>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</si>
  <si>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</si>
  <si>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</si>
  <si>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</si>
  <si>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</si>
  <si>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</si>
  <si>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</si>
  <si>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</si>
  <si>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</si>
  <si>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</si>
  <si>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</si>
  <si>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</si>
  <si>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</si>
  <si>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</si>
  <si>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</si>
  <si>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</si>
  <si>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</si>
  <si>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</si>
  <si>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</si>
  <si>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</si>
  <si>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</si>
  <si>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</si>
  <si>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</si>
  <si>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</si>
  <si>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</si>
  <si>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</si>
  <si>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</si>
  <si>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</si>
  <si>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</si>
  <si>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</si>
  <si>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</si>
  <si>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</si>
  <si>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</si>
  <si>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</si>
  <si>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</si>
  <si>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</si>
  <si>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</si>
  <si>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</si>
  <si>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</si>
  <si>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</si>
  <si>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</si>
  <si>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</si>
  <si>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</si>
  <si>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</si>
  <si>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</si>
  <si>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</si>
  <si>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</si>
  <si>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</si>
  <si>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</si>
  <si>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</si>
  <si>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</si>
  <si>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</si>
  <si>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</si>
  <si>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</si>
  <si>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</si>
  <si>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</si>
  <si>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</si>
  <si>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</si>
  <si>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</si>
  <si>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</si>
  <si>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</si>
  <si>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</si>
  <si>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</si>
  <si>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</si>
  <si>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</si>
  <si>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</si>
  <si>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</si>
  <si>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</si>
  <si>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</si>
  <si>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</si>
  <si>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</si>
  <si>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</si>
  <si>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</si>
  <si>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</si>
  <si>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</si>
  <si>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</si>
  <si>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</si>
  <si>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</si>
  <si>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</si>
  <si>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</si>
  <si>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</si>
  <si>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</si>
  <si>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</si>
  <si>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</si>
  <si>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</si>
  <si>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</si>
  <si>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</si>
  <si>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</si>
  <si>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</si>
  <si>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</si>
  <si>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</si>
  <si>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</si>
  <si>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</si>
  <si>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</si>
  <si>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</si>
  <si>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</si>
  <si>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</si>
  <si>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</si>
  <si>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</si>
  <si>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</si>
  <si>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</si>
  <si>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</si>
  <si>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</si>
  <si>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</si>
  <si>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</si>
  <si>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</si>
  <si>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</si>
  <si>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</si>
  <si>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</si>
  <si>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</si>
  <si>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</si>
  <si>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</si>
  <si>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</si>
  <si>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</si>
  <si>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</si>
  <si>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</si>
  <si>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</si>
  <si>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</si>
  <si>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</si>
  <si>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</si>
  <si>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</si>
  <si>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</si>
  <si>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</si>
  <si>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</si>
  <si>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</si>
  <si>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</si>
  <si>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</si>
  <si>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</si>
  <si>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</si>
  <si>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</si>
  <si>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</si>
  <si>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</si>
  <si>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</si>
  <si>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</si>
  <si>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</si>
  <si>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</si>
  <si>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</si>
  <si>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</si>
  <si>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</si>
  <si>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</si>
  <si>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</si>
  <si>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</si>
  <si>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</si>
  <si>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</si>
  <si>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</si>
  <si>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</si>
  <si>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</si>
  <si>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</si>
  <si>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</si>
  <si>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</si>
  <si>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</si>
  <si>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</si>
  <si>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</si>
  <si>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</si>
  <si>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</si>
  <si>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</si>
  <si>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</si>
  <si>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</si>
  <si>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</si>
  <si>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</si>
  <si>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</si>
  <si>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</si>
  <si>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</si>
  <si>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</si>
  <si>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</si>
  <si>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</si>
  <si>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</si>
  <si>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</si>
  <si>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</si>
  <si>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</si>
  <si>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</si>
  <si>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</si>
  <si>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</si>
  <si>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</si>
  <si>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</si>
  <si>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</si>
  <si>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</si>
  <si>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</si>
  <si>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</si>
  <si>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</si>
  <si>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</si>
  <si>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</si>
  <si>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</si>
  <si>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</si>
  <si>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</si>
  <si>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</si>
  <si>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</si>
  <si>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</si>
  <si>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</si>
  <si>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</si>
  <si>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</si>
  <si>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</si>
  <si>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</si>
  <si>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</si>
  <si>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</si>
  <si>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</si>
  <si>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</si>
  <si>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</si>
  <si>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</si>
  <si>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</si>
  <si>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</si>
  <si>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</si>
  <si>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</si>
  <si>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</si>
  <si>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</si>
  <si>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</si>
  <si>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</si>
  <si>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</si>
  <si>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</si>
  <si>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</si>
  <si>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</si>
  <si>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</si>
  <si>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</si>
  <si>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</si>
  <si>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</si>
  <si>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</si>
  <si>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</si>
  <si>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</si>
  <si>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</si>
  <si>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</si>
  <si>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</si>
  <si>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</si>
  <si>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</si>
  <si>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</si>
  <si>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</si>
  <si>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</si>
  <si>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</si>
  <si>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</si>
  <si>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</si>
  <si>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</si>
  <si>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</si>
  <si>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</si>
  <si>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</si>
  <si>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</si>
  <si>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</si>
  <si>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</si>
  <si>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</si>
  <si>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</si>
  <si>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</si>
  <si>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</si>
  <si>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</si>
  <si>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</si>
  <si>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</si>
  <si>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</si>
  <si>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</si>
  <si>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</si>
  <si>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</si>
  <si>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</si>
  <si>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</si>
  <si>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</si>
  <si>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</si>
  <si>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</si>
  <si>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</si>
  <si>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</si>
  <si>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</si>
  <si>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</si>
  <si>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</si>
  <si>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</si>
  <si>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</si>
  <si>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</si>
  <si>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</si>
  <si>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</si>
  <si>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</si>
  <si>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</si>
  <si>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</si>
  <si>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</si>
  <si>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</si>
  <si>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</si>
  <si>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</si>
  <si>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</si>
  <si>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</si>
  <si>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</si>
  <si>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</si>
  <si>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</si>
  <si>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</si>
  <si>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</si>
  <si>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</si>
  <si>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</si>
  <si>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</si>
  <si>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</si>
  <si>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</si>
  <si>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</si>
  <si>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</si>
  <si>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</si>
  <si>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</si>
  <si>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</si>
  <si>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</si>
  <si>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</si>
  <si>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</si>
  <si>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</si>
  <si>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</si>
  <si>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</si>
  <si>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</si>
  <si>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</si>
  <si>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</si>
  <si>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</si>
  <si>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</si>
  <si>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</si>
  <si>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</si>
  <si>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</si>
  <si>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</si>
  <si>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</si>
  <si>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</si>
  <si>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</si>
  <si>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</si>
  <si>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</si>
  <si>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</si>
  <si>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</si>
  <si>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</si>
  <si>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</si>
  <si>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</si>
  <si>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</si>
  <si>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</si>
  <si>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</si>
  <si>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</si>
  <si>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</si>
  <si>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</si>
  <si>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</si>
  <si>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</si>
  <si>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</si>
  <si>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</si>
  <si>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</si>
  <si>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</si>
  <si>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</si>
  <si>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</si>
  <si>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</si>
  <si>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</si>
  <si>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</si>
  <si>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</si>
  <si>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</si>
  <si>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</si>
  <si>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</si>
  <si>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</si>
  <si>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</si>
  <si>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</si>
  <si>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</si>
  <si>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</si>
  <si>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</si>
  <si>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</si>
  <si>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</si>
  <si>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</si>
  <si>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</si>
  <si>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</si>
  <si>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</si>
  <si>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</si>
  <si>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</si>
  <si>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</si>
  <si>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</si>
  <si>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</si>
  <si>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</si>
  <si>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</si>
  <si>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</si>
  <si>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</si>
  <si>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</si>
  <si>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</si>
  <si>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</si>
  <si>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</si>
  <si>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</si>
  <si>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</si>
  <si>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</si>
  <si>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</si>
  <si>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</si>
  <si>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</si>
  <si>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</si>
  <si>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</si>
  <si>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</si>
  <si>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</si>
  <si>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</si>
  <si>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</si>
  <si>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</si>
  <si>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</si>
  <si>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</si>
  <si>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</si>
  <si>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</si>
  <si>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</si>
  <si>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</si>
  <si>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</si>
  <si>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</si>
  <si>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</si>
  <si>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</si>
  <si>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</si>
  <si>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</si>
  <si>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</si>
  <si>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</si>
  <si>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</si>
  <si>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</si>
  <si>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</si>
  <si>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</si>
  <si>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</si>
  <si>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</si>
  <si>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</si>
  <si>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</si>
  <si>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</si>
  <si>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</si>
  <si>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</si>
  <si>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</si>
  <si>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</si>
  <si>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</si>
  <si>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</si>
  <si>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</si>
  <si>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</si>
  <si>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</si>
  <si>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</si>
  <si>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</si>
  <si>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</si>
  <si>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</si>
  <si>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</si>
  <si>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</si>
  <si>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</si>
  <si>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</si>
  <si>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</si>
  <si>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</si>
  <si>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</si>
  <si>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</si>
  <si>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</si>
  <si>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</si>
  <si>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</si>
  <si>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</si>
  <si>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</si>
  <si>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</si>
  <si>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</si>
  <si>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</si>
  <si>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</si>
  <si>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</si>
  <si>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</si>
  <si>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</si>
  <si>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</si>
  <si>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</si>
  <si>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</si>
  <si>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</si>
  <si>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</si>
  <si>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</si>
  <si>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</si>
  <si>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</si>
  <si>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</si>
  <si>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</si>
  <si>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</si>
  <si>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</si>
  <si>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</si>
  <si>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</si>
  <si>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</si>
  <si>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</si>
  <si>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</si>
  <si>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</si>
  <si>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</si>
  <si>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</si>
  <si>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</si>
  <si>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</si>
  <si>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</si>
  <si>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</si>
  <si>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</si>
  <si>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</si>
  <si>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</si>
  <si>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</si>
  <si>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</si>
  <si>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</si>
  <si>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</si>
  <si>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</si>
  <si>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</si>
  <si>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</si>
  <si>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</si>
  <si>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</si>
  <si>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</si>
  <si>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</si>
  <si>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</si>
  <si>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</si>
  <si>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</si>
  <si>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</si>
  <si>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</si>
  <si>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</si>
  <si>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</si>
  <si>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</si>
  <si>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</si>
  <si>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</si>
  <si>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</si>
  <si>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</si>
  <si>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</si>
  <si>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</si>
  <si>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</si>
  <si>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</si>
  <si>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</si>
  <si>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</si>
  <si>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</si>
  <si>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</si>
  <si>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</si>
  <si>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</si>
  <si>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</si>
  <si>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</si>
  <si>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</si>
  <si>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</si>
  <si>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</si>
  <si>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</si>
  <si>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</si>
  <si>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</si>
  <si>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</si>
  <si>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</si>
  <si>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</si>
  <si>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</si>
  <si>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</si>
  <si>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</si>
  <si>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</si>
  <si>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</si>
  <si>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</si>
  <si>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</si>
  <si>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</si>
  <si>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</si>
  <si>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</si>
  <si>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</si>
  <si>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</si>
  <si>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</si>
  <si>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</si>
  <si>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</si>
  <si>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</si>
  <si>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</si>
  <si>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</si>
  <si>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</si>
  <si>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</si>
  <si>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</si>
  <si>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</si>
  <si>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</si>
  <si>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</si>
  <si>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</si>
  <si>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</si>
  <si>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</si>
  <si>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</si>
  <si>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</si>
  <si>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</si>
  <si>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</si>
  <si>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</si>
  <si>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</si>
  <si>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</si>
  <si>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</si>
  <si>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</si>
  <si>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</si>
  <si>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</si>
  <si>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</si>
  <si>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</si>
  <si>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</si>
  <si>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</si>
  <si>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</si>
  <si>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</si>
  <si>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</si>
  <si>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</si>
  <si>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</si>
  <si>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</si>
  <si>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</si>
  <si>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</si>
  <si>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</si>
  <si>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</si>
  <si>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</si>
  <si>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</si>
  <si>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</si>
  <si>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</si>
  <si>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</si>
  <si>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</si>
  <si>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</si>
  <si>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</si>
  <si>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</si>
  <si>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</si>
  <si>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</si>
  <si>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</si>
  <si>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</si>
  <si>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</si>
  <si>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</si>
  <si>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</si>
  <si>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</si>
  <si>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</si>
  <si>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</si>
  <si>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</si>
  <si>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</si>
  <si>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</si>
  <si>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</si>
  <si>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</si>
  <si>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</si>
  <si>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</si>
  <si>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</si>
  <si>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</si>
  <si>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</si>
  <si>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</si>
  <si>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</si>
  <si>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</si>
  <si>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</si>
  <si>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</si>
  <si>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</si>
  <si>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</si>
  <si>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</si>
  <si>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</si>
  <si>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</si>
  <si>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</si>
  <si>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</si>
  <si>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</si>
  <si>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</si>
  <si>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</si>
  <si>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</si>
  <si>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</si>
  <si>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</si>
  <si>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</si>
  <si>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</si>
  <si>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</si>
  <si>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</si>
  <si>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</si>
  <si>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</si>
  <si>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</si>
  <si>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</si>
  <si>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</si>
  <si>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</si>
  <si>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</si>
  <si>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</si>
  <si>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</si>
  <si>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</si>
  <si>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</si>
  <si>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</si>
  <si>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</si>
  <si>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</si>
  <si>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</si>
  <si>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</si>
  <si>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</si>
  <si>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</si>
  <si>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</si>
  <si>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</si>
  <si>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</si>
  <si>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</si>
  <si>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</si>
  <si>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</si>
  <si>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</si>
  <si>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</si>
  <si>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</si>
  <si>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</si>
  <si>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</si>
  <si>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</si>
  <si>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</si>
  <si>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</si>
  <si>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</si>
  <si>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</si>
  <si>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</si>
  <si>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</si>
  <si>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</si>
  <si>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</si>
  <si>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</si>
  <si>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</si>
  <si>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</si>
  <si>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</si>
  <si>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</si>
  <si>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</si>
  <si>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</si>
  <si>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</si>
  <si>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</si>
  <si>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</si>
  <si>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</si>
  <si>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</si>
  <si>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</si>
  <si>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</si>
  <si>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</si>
  <si>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</si>
  <si>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</si>
  <si>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</si>
  <si>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</si>
  <si>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</si>
  <si>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</si>
  <si>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</si>
  <si>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</si>
  <si>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</si>
  <si>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</si>
  <si>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</si>
  <si>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</si>
  <si>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</si>
  <si>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</si>
  <si>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</si>
  <si>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</si>
  <si>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</si>
  <si>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</si>
  <si>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</si>
  <si>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</si>
  <si>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</si>
  <si>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</si>
  <si>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</si>
  <si>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</si>
  <si>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</si>
  <si>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</si>
  <si>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</si>
  <si>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</si>
  <si>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</si>
  <si>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</si>
  <si>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</si>
  <si>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</si>
  <si>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</si>
  <si>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</si>
  <si>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</si>
  <si>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</si>
  <si>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</si>
  <si>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</si>
  <si>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</si>
  <si>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</si>
  <si>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</si>
  <si>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</si>
  <si>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</si>
  <si>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</si>
  <si>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</si>
  <si>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</si>
  <si>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</si>
  <si>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</si>
  <si>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</si>
  <si>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</si>
  <si>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</si>
  <si>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</si>
  <si>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</si>
  <si>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</si>
  <si>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</si>
  <si>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</si>
  <si>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</si>
  <si>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</si>
  <si>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</si>
  <si>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</si>
  <si>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</si>
  <si>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</si>
  <si>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</si>
  <si>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</si>
  <si>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</si>
  <si>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</si>
  <si>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</si>
  <si>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</si>
  <si>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</si>
  <si>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</si>
  <si>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</si>
  <si>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</si>
  <si>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</si>
  <si>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</si>
  <si>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</si>
  <si>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</si>
  <si>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</si>
  <si>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</si>
  <si>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</si>
  <si>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</si>
  <si>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</si>
  <si>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</si>
  <si>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</si>
  <si>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</si>
  <si>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</si>
  <si>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</si>
  <si>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</si>
  <si>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</si>
  <si>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</si>
  <si>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</si>
  <si>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</si>
  <si>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</si>
  <si>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</si>
  <si>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</si>
  <si>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</si>
  <si>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</si>
  <si>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</si>
  <si>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</si>
  <si>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</si>
  <si>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</si>
  <si>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</si>
  <si>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</si>
  <si>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</si>
  <si>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</si>
  <si>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</si>
  <si>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</si>
  <si>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</si>
  <si>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</si>
  <si>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</si>
  <si>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</si>
  <si>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</si>
  <si>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</si>
  <si>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</si>
  <si>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</si>
  <si>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</si>
  <si>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</si>
  <si>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</si>
  <si>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</si>
  <si>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</si>
  <si>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</si>
  <si>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</si>
  <si>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</si>
  <si>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</si>
  <si>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</si>
  <si>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</si>
  <si>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</si>
  <si>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</si>
  <si>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</si>
  <si>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</si>
  <si>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</si>
  <si>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</si>
  <si>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</si>
  <si>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</si>
  <si>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</si>
  <si>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</si>
  <si>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</si>
  <si>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</si>
  <si>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</si>
  <si>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</si>
  <si>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</si>
  <si>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</si>
  <si>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</si>
  <si>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</si>
  <si>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</si>
  <si>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</si>
  <si>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</si>
  <si>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</si>
  <si>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</si>
  <si>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</si>
  <si>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</si>
  <si>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</si>
  <si>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</si>
  <si>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</si>
  <si>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</si>
  <si>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</si>
  <si>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</si>
  <si>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</si>
  <si>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</si>
  <si>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</si>
  <si>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</si>
  <si>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</si>
  <si>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</si>
  <si>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</si>
  <si>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</si>
  <si>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</si>
  <si>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</si>
  <si>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</si>
  <si>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</si>
  <si>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</si>
  <si>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</si>
  <si>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</si>
  <si>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</si>
  <si>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</si>
  <si>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</si>
  <si>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</si>
  <si>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</si>
  <si>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</si>
  <si>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</si>
  <si>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</si>
  <si>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</si>
  <si>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</si>
  <si>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</si>
  <si>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</si>
  <si>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</si>
  <si>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</si>
  <si>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</si>
  <si>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</si>
  <si>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</si>
  <si>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</si>
  <si>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</si>
  <si>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</si>
  <si>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</si>
  <si>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</si>
  <si>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</si>
  <si>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</si>
  <si>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</si>
  <si>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</si>
  <si>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</si>
  <si>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</si>
  <si>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</si>
  <si>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</si>
  <si>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</si>
  <si>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</si>
  <si>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</si>
  <si>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</si>
  <si>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</si>
  <si>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</si>
  <si>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</si>
  <si>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</si>
  <si>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</si>
  <si>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</si>
  <si>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</si>
  <si>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</si>
  <si>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</si>
  <si>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</si>
  <si>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</si>
  <si>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</si>
  <si>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</si>
  <si>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</si>
  <si>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</si>
  <si>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</si>
  <si>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</si>
  <si>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</si>
  <si>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</si>
  <si>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</si>
  <si>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</si>
  <si>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</si>
  <si>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</si>
  <si>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</si>
  <si>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</si>
  <si>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</si>
  <si>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</si>
  <si>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</si>
  <si>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</si>
  <si>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</si>
  <si>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</si>
  <si>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</si>
  <si>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</si>
  <si>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</si>
  <si>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</si>
  <si>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</si>
  <si>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</si>
  <si>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</si>
  <si>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</si>
  <si>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</si>
  <si>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</si>
  <si>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</si>
  <si>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</si>
  <si>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</si>
  <si>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</si>
  <si>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</si>
  <si>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</si>
  <si>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</si>
  <si>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</si>
  <si>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</si>
  <si>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</si>
  <si>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</si>
  <si>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</si>
  <si>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</si>
  <si>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</si>
  <si>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</si>
  <si>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</si>
  <si>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</si>
  <si>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</si>
  <si>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</si>
  <si>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</si>
  <si>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</si>
  <si>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</si>
  <si>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</si>
  <si>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</si>
  <si>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</si>
  <si>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</si>
  <si>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</si>
  <si>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</si>
  <si>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</si>
  <si>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</si>
  <si>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</si>
  <si>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</si>
  <si>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</si>
  <si>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</si>
  <si>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</si>
  <si>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</si>
  <si>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</si>
  <si>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</si>
  <si>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</si>
  <si>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</si>
  <si>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</si>
  <si>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</si>
  <si>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</si>
  <si>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</si>
  <si>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</si>
  <si>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</si>
  <si>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</si>
  <si>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</si>
  <si>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</si>
  <si>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</si>
  <si>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</si>
  <si>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</si>
  <si>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</si>
  <si>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</si>
  <si>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</si>
  <si>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</si>
  <si>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</si>
  <si>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</si>
  <si>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</si>
  <si>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</si>
  <si>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</si>
  <si>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</si>
  <si>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</si>
  <si>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</si>
  <si>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</si>
  <si>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</si>
  <si>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</si>
  <si>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</si>
  <si>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</si>
  <si>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</si>
  <si>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</si>
  <si>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</si>
  <si>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</si>
  <si>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</si>
  <si>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</si>
  <si>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</si>
  <si>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</si>
  <si>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</si>
  <si>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</si>
  <si>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</si>
  <si>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</si>
  <si>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</si>
  <si>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</si>
  <si>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</si>
  <si>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</si>
  <si>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</si>
  <si>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</si>
  <si>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</si>
  <si>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</si>
  <si>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</si>
  <si>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</si>
  <si>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</si>
  <si>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</si>
  <si>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</si>
  <si>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</si>
  <si>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</si>
  <si>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</si>
  <si>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</si>
  <si>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</si>
  <si>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</si>
  <si>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</si>
  <si>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</si>
  <si>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</si>
  <si>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</si>
  <si>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</si>
  <si>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</si>
  <si>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</si>
  <si>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</si>
  <si>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</si>
  <si>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</si>
  <si>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</si>
  <si>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</si>
  <si>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</si>
  <si>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</si>
  <si>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</si>
  <si>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</si>
  <si>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</si>
  <si>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</si>
  <si>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</si>
  <si>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</si>
  <si>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</si>
  <si>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</si>
  <si>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</si>
  <si>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</si>
  <si>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</si>
  <si>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</si>
  <si>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</si>
  <si>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</si>
  <si>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</si>
  <si>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</si>
  <si>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</si>
  <si>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</si>
  <si>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</si>
  <si>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</si>
  <si>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</si>
  <si>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</si>
  <si>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</si>
  <si>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</si>
  <si>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</si>
  <si>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</si>
  <si>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</si>
  <si>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</si>
  <si>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</si>
  <si>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</si>
  <si>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</si>
  <si>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</si>
  <si>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</si>
  <si>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</si>
  <si>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</si>
  <si>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</si>
  <si>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</si>
  <si>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</si>
  <si>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</si>
  <si>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</si>
  <si>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</si>
  <si>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</si>
  <si>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</si>
  <si>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</si>
  <si>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</si>
  <si>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</si>
  <si>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</si>
  <si>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</si>
  <si>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</si>
  <si>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</si>
  <si>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</si>
  <si>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</si>
  <si>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</si>
  <si>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</si>
  <si>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</si>
  <si>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</si>
  <si>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</si>
  <si>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</si>
  <si>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</si>
  <si>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</si>
  <si>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</si>
  <si>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</si>
  <si>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</si>
  <si>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</si>
  <si>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</si>
  <si>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</si>
  <si>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</si>
  <si>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</si>
  <si>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</si>
  <si>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</si>
  <si>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</si>
  <si>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</si>
  <si>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</si>
  <si>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</si>
  <si>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</si>
  <si>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</si>
  <si>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</si>
  <si>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</si>
  <si>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</si>
  <si>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</si>
  <si>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</si>
  <si>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</si>
  <si>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</si>
  <si>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</si>
  <si>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</si>
  <si>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</si>
  <si>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</si>
  <si>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</si>
  <si>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</si>
  <si>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</si>
  <si>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</si>
  <si>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</si>
  <si>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</si>
  <si>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</si>
  <si>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</si>
  <si>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</si>
  <si>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</si>
  <si>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</si>
  <si>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</si>
  <si>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</si>
  <si>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</si>
  <si>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</si>
  <si>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</si>
  <si>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</si>
  <si>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</si>
  <si>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</si>
  <si>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</si>
  <si>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</si>
  <si>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</si>
  <si>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</si>
  <si>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</si>
  <si>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</si>
  <si>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</si>
  <si>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</si>
  <si>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</si>
  <si>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</si>
  <si>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</si>
  <si>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</si>
  <si>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</si>
  <si>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</si>
  <si>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</si>
  <si>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</si>
  <si>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</si>
  <si>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</si>
  <si>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</si>
  <si>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</si>
  <si>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</si>
  <si>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</si>
  <si>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</si>
  <si>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</si>
  <si>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</si>
  <si>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</si>
  <si>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</si>
  <si>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</si>
  <si>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</si>
  <si>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</si>
  <si>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</si>
  <si>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</si>
  <si>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</si>
  <si>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</si>
  <si>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</si>
  <si>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</si>
  <si>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</si>
  <si>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</si>
  <si>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</si>
  <si>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</si>
  <si>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</si>
  <si>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</si>
  <si>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</si>
  <si>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</si>
  <si>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</si>
  <si>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</si>
  <si>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</si>
  <si>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</si>
  <si>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</si>
  <si>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</si>
  <si>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</si>
  <si>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</si>
  <si>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</si>
  <si>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</si>
  <si>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</si>
  <si>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</si>
  <si>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</si>
  <si>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</si>
  <si>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</si>
  <si>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</si>
  <si>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</si>
  <si>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</si>
  <si>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</si>
  <si>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</si>
  <si>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</si>
  <si>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</si>
  <si>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</si>
  <si>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</si>
  <si>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</si>
  <si>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</si>
  <si>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</si>
  <si>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</si>
  <si>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</si>
  <si>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</si>
  <si>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</si>
  <si>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</si>
  <si>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</si>
  <si>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</si>
  <si>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</si>
  <si>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</si>
  <si>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</si>
  <si>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</si>
  <si>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</si>
  <si>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</si>
  <si>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</si>
  <si>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</si>
  <si>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</si>
  <si>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</si>
  <si>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</si>
  <si>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</si>
  <si>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</si>
  <si>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</si>
  <si>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</si>
  <si>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</si>
  <si>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</si>
  <si>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</si>
  <si>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</si>
  <si>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</si>
  <si>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</si>
  <si>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</si>
  <si>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</si>
  <si>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</si>
  <si>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</si>
  <si>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</si>
  <si>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</si>
  <si>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</si>
  <si>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</si>
  <si>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</si>
  <si>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</si>
  <si>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</si>
  <si>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</si>
  <si>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</si>
  <si>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</si>
  <si>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</si>
  <si>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</si>
  <si>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</si>
  <si>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</si>
  <si>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</si>
  <si>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</si>
  <si>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</si>
  <si>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</si>
  <si>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</si>
  <si>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</si>
  <si>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</si>
  <si>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</si>
  <si>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</si>
  <si>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</si>
  <si>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</si>
  <si>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</si>
  <si>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</si>
  <si>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</si>
  <si>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</si>
  <si>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</si>
  <si>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</si>
  <si>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</si>
  <si>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</si>
  <si>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</si>
  <si>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</si>
  <si>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</si>
  <si>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</si>
  <si>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</si>
  <si>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</si>
  <si>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</si>
  <si>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</si>
  <si>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</si>
  <si>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</si>
  <si>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</si>
  <si>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</si>
  <si>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</si>
  <si>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</si>
  <si>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</si>
  <si>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</si>
  <si>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</si>
  <si>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</si>
  <si>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</si>
  <si>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</si>
  <si>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</si>
  <si>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</si>
  <si>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</si>
  <si>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</si>
  <si>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</si>
  <si>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</si>
  <si>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</si>
  <si>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</si>
  <si>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</si>
  <si>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</si>
  <si>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</si>
  <si>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</si>
  <si>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</si>
  <si>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</si>
  <si>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</si>
  <si>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</si>
  <si>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</si>
  <si>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</si>
  <si>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</si>
  <si>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</si>
  <si>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</si>
  <si>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</si>
  <si>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</si>
  <si>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</si>
  <si>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</si>
  <si>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</si>
  <si>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</si>
  <si>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</si>
  <si>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</si>
  <si>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</si>
  <si>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</si>
  <si>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</si>
  <si>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</si>
  <si>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</si>
  <si>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</si>
  <si>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</si>
  <si>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</si>
  <si>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</si>
  <si>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</si>
  <si>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</si>
  <si>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</si>
  <si>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</si>
  <si>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</si>
  <si>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</si>
  <si>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</si>
  <si>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</si>
  <si>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</si>
  <si>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</si>
  <si>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</si>
  <si>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</si>
  <si>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</si>
  <si>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</si>
  <si>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</si>
  <si>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</si>
  <si>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</si>
  <si>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</si>
  <si>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</si>
  <si>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</si>
  <si>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</si>
  <si>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</si>
  <si>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</si>
  <si>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</si>
  <si>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</si>
  <si>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</si>
  <si>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</si>
  <si>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</si>
  <si>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</si>
  <si>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</si>
  <si>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</si>
  <si>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</si>
  <si>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</si>
  <si>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</si>
  <si>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</si>
  <si>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</si>
  <si>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</si>
  <si>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</si>
  <si>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</si>
  <si>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</si>
  <si>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</si>
  <si>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</si>
  <si>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</si>
  <si>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</si>
  <si>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</si>
  <si>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</si>
  <si>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</si>
  <si>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</si>
  <si>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</si>
  <si>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</si>
  <si>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</si>
  <si>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</si>
  <si>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</si>
  <si>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</si>
  <si>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</si>
  <si>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</si>
  <si>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</si>
  <si>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</si>
  <si>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</si>
  <si>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</si>
  <si>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</si>
  <si>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</si>
  <si>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</si>
  <si>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</si>
  <si>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</si>
  <si>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</si>
  <si>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</si>
  <si>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</si>
  <si>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</si>
  <si>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</si>
  <si>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</si>
  <si>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</si>
  <si>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</si>
  <si>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</si>
  <si>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</si>
  <si>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</si>
  <si>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</si>
  <si>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</si>
  <si>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</si>
  <si>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</si>
  <si>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</si>
  <si>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</si>
  <si>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</si>
  <si>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</si>
  <si>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</si>
  <si>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</si>
  <si>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</si>
  <si>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</si>
  <si>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</si>
  <si>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</si>
  <si>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</si>
  <si>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</si>
  <si>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</si>
  <si>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</si>
  <si>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</si>
  <si>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</si>
  <si>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</si>
  <si>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</si>
  <si>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</si>
  <si>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</si>
  <si>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</si>
  <si>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</si>
  <si>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</si>
  <si>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</si>
  <si>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</si>
  <si>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</si>
  <si>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</si>
  <si>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</si>
  <si>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</si>
  <si>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</si>
  <si>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</si>
  <si>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</si>
  <si>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</si>
  <si>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</si>
  <si>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</si>
  <si>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</si>
  <si>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</si>
  <si>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</si>
  <si>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</si>
  <si>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</si>
  <si>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</si>
  <si>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</si>
  <si>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</si>
  <si>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</si>
  <si>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</si>
  <si>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</si>
  <si>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</si>
  <si>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</si>
  <si>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</si>
  <si>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</si>
  <si>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</si>
  <si>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</si>
  <si>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</si>
  <si>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</si>
  <si>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</si>
  <si>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</si>
  <si>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</si>
  <si>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</si>
  <si>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</si>
  <si>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</si>
  <si>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</si>
  <si>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</si>
  <si>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</si>
  <si>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</si>
  <si>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</si>
  <si>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</si>
  <si>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</si>
  <si>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</si>
  <si>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</si>
  <si>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</si>
  <si>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</si>
  <si>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</si>
  <si>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</si>
  <si>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</si>
  <si>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</si>
  <si>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</si>
  <si>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</si>
  <si>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</si>
  <si>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</si>
  <si>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</si>
  <si>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</si>
  <si>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</si>
  <si>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</si>
  <si>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</si>
  <si>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</si>
  <si>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</si>
  <si>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</si>
  <si>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</si>
  <si>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</si>
  <si>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</si>
  <si>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</si>
  <si>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</si>
  <si>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</si>
  <si>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</si>
  <si>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</si>
  <si>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</si>
  <si>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</si>
  <si>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</si>
  <si>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</si>
  <si>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</si>
  <si>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</si>
  <si>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</si>
  <si>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</si>
  <si>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</si>
  <si>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</si>
  <si>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</si>
  <si>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</si>
  <si>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</si>
  <si>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</si>
  <si>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</si>
  <si>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</si>
  <si>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</si>
  <si>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</si>
  <si>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</si>
  <si>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</si>
  <si>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</si>
  <si>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</si>
  <si>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</si>
  <si>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</si>
  <si>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</si>
  <si>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</si>
  <si>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</si>
  <si>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</si>
  <si>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</si>
  <si>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</si>
  <si>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</si>
  <si>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</si>
  <si>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</si>
  <si>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</si>
  <si>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</si>
  <si>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</si>
  <si>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</si>
  <si>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</si>
  <si>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</si>
  <si>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</si>
  <si>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</si>
  <si>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</si>
  <si>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</si>
  <si>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</si>
  <si>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</si>
  <si>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</si>
  <si>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</si>
  <si>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</si>
  <si>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</si>
  <si>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</si>
  <si>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</si>
  <si>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</si>
  <si>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</si>
  <si>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</si>
  <si>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</si>
  <si>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</si>
  <si>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</si>
  <si>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</si>
  <si>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</si>
  <si>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</si>
  <si>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</si>
  <si>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</si>
  <si>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</si>
  <si>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</si>
  <si>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</si>
  <si>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</si>
  <si>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</si>
  <si>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</si>
  <si>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</si>
  <si>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</si>
  <si>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</si>
  <si>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</si>
  <si>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</si>
  <si>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</si>
  <si>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</si>
  <si>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</si>
  <si>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</si>
  <si>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</si>
  <si>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</si>
  <si>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</si>
  <si>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</si>
  <si>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</si>
  <si>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</si>
  <si>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</si>
  <si>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</si>
  <si>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</si>
  <si>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</si>
  <si>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</si>
  <si>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</si>
  <si>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</si>
  <si>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</si>
  <si>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</si>
  <si>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</si>
  <si>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</si>
  <si>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</si>
  <si>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</si>
  <si>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</si>
  <si>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</si>
  <si>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</si>
  <si>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</si>
  <si>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</si>
  <si>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</si>
  <si>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</si>
  <si>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</si>
  <si>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</si>
  <si>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</si>
  <si>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</si>
  <si>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</si>
  <si>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</si>
  <si>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</si>
  <si>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</si>
  <si>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</si>
  <si>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</si>
  <si>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</si>
  <si>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</si>
  <si>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</si>
  <si>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</si>
  <si>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</si>
  <si>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</si>
  <si>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</si>
  <si>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</si>
  <si>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</si>
  <si>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</si>
  <si>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</si>
  <si>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</si>
  <si>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</si>
  <si>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</si>
  <si>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</si>
  <si>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</si>
  <si>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</si>
  <si>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</si>
  <si>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</si>
  <si>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</si>
  <si>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</si>
  <si>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</si>
  <si>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</si>
  <si>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</si>
  <si>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</si>
  <si>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</si>
  <si>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</si>
  <si>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</si>
  <si>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</si>
  <si>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</si>
  <si>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</si>
  <si>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</si>
  <si>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</si>
  <si>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</si>
  <si>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</si>
  <si>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</si>
  <si>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</si>
  <si>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</si>
  <si>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</si>
  <si>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</si>
  <si>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</si>
  <si>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</si>
  <si>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</si>
  <si>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</si>
  <si>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</si>
  <si>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</si>
  <si>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</si>
  <si>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</si>
  <si>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</si>
  <si>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</si>
  <si>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</si>
  <si>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</si>
  <si>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</si>
  <si>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</si>
  <si>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</si>
  <si>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</si>
  <si>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</si>
  <si>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</si>
  <si>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</si>
  <si>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</si>
  <si>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</si>
  <si>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</si>
  <si>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</si>
  <si>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</si>
  <si>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</si>
  <si>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</si>
  <si>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</si>
  <si>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</si>
  <si>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</si>
  <si>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</si>
  <si>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</si>
  <si>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</si>
  <si>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</si>
  <si>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</si>
  <si>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</si>
  <si>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</si>
  <si>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</si>
  <si>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</si>
  <si>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</si>
  <si>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</si>
  <si>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</si>
  <si>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</si>
  <si>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</si>
  <si>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</si>
  <si>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</si>
  <si>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</si>
  <si>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</si>
  <si>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</si>
  <si>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</si>
  <si>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</si>
  <si>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</si>
  <si>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</si>
  <si>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</si>
  <si>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</si>
  <si>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</si>
  <si>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</si>
  <si>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</si>
  <si>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</si>
  <si>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</si>
  <si>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</si>
  <si>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</si>
  <si>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</si>
  <si>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</si>
  <si>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</si>
  <si>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</si>
  <si>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</si>
  <si>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</si>
  <si>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</si>
  <si>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</si>
  <si>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</si>
  <si>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</si>
  <si>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</si>
  <si>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</si>
  <si>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</si>
  <si>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</si>
  <si>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</si>
  <si>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</si>
  <si>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</si>
  <si>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</si>
  <si>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</si>
  <si>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</si>
  <si>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</si>
  <si>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</si>
  <si>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</si>
  <si>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</si>
  <si>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</si>
  <si>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</si>
  <si>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</si>
  <si>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</si>
  <si>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</si>
  <si>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</si>
  <si>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</si>
  <si>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</si>
  <si>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</si>
  <si>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</si>
  <si>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</si>
  <si>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</si>
  <si>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</si>
  <si>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</si>
  <si>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</si>
  <si>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</si>
  <si>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</si>
  <si>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</si>
  <si>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</si>
  <si>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</si>
  <si>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</si>
  <si>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</si>
  <si>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</si>
  <si>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</si>
  <si>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</si>
  <si>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</si>
  <si>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</si>
  <si>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</si>
  <si>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</si>
  <si>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</si>
  <si>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</si>
  <si>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</si>
  <si>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</si>
  <si>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</si>
  <si>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</si>
  <si>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</si>
  <si>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</si>
  <si>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</si>
  <si>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</si>
  <si>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</si>
  <si>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</si>
  <si>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</si>
  <si>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</si>
  <si>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</si>
  <si>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</si>
  <si>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</si>
  <si>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</si>
  <si>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</si>
  <si>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</si>
  <si>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</si>
  <si>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</si>
  <si>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</si>
  <si>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</si>
  <si>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</si>
  <si>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</si>
  <si>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</si>
  <si>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</si>
  <si>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</si>
  <si>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</si>
  <si>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</si>
  <si>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</si>
  <si>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</si>
  <si>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</si>
  <si>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</si>
  <si>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</si>
  <si>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</si>
  <si>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</si>
  <si>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</si>
  <si>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</si>
  <si>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</si>
  <si>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</si>
  <si>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</si>
  <si>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</si>
  <si>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</si>
  <si>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</si>
  <si>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</si>
  <si>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</si>
  <si>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</si>
  <si>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</si>
  <si>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</si>
  <si>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</si>
  <si>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</si>
  <si>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</si>
  <si>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</si>
  <si>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</si>
  <si>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</si>
  <si>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</si>
  <si>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</si>
  <si>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</si>
  <si>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</si>
  <si>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</si>
  <si>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</si>
  <si>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</si>
  <si>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</si>
  <si>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</si>
  <si>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</si>
  <si>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</si>
  <si>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</si>
  <si>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</si>
  <si>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</si>
  <si>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</si>
  <si>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</si>
  <si>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</si>
  <si>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</si>
  <si>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</si>
  <si>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</si>
  <si>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</si>
  <si>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</si>
  <si>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</si>
  <si>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</si>
  <si>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</si>
  <si>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</si>
  <si>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</si>
  <si>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</si>
  <si>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</si>
  <si>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</si>
  <si>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</si>
  <si>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</si>
  <si>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</si>
  <si>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</si>
  <si>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</si>
  <si>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</si>
  <si>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</si>
  <si>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</si>
  <si>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</si>
  <si>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</si>
  <si>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</si>
  <si>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</si>
  <si>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</si>
  <si>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</si>
  <si>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</si>
  <si>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</si>
  <si>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</si>
  <si>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</si>
  <si>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</si>
  <si>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</si>
  <si>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</si>
  <si>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</si>
  <si>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</si>
  <si>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</si>
  <si>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</si>
  <si>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</si>
  <si>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</si>
  <si>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</si>
  <si>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</si>
  <si>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</si>
  <si>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</si>
  <si>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</si>
  <si>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</si>
  <si>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</si>
  <si>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</si>
  <si>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</si>
  <si>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</si>
  <si>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</si>
  <si>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</si>
  <si>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</si>
  <si>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</si>
  <si>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</si>
  <si>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</si>
  <si>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</si>
  <si>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</si>
  <si>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</si>
  <si>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</si>
  <si>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</si>
  <si>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</si>
  <si>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</si>
  <si>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</si>
  <si>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</si>
  <si>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</si>
  <si>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</si>
  <si>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</si>
  <si>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</si>
  <si>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</si>
  <si>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</si>
  <si>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</si>
  <si>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</si>
  <si>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</si>
  <si>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</si>
  <si>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</si>
  <si>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</si>
  <si>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</si>
  <si>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</si>
  <si>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</si>
  <si>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</si>
  <si>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</si>
  <si>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</si>
  <si>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</si>
  <si>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</si>
  <si>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</si>
  <si>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</si>
  <si>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</si>
  <si>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</si>
  <si>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</si>
  <si>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</si>
  <si>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</si>
  <si>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</si>
  <si>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</si>
  <si>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</si>
  <si>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</si>
  <si>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</si>
  <si>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</si>
  <si>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</si>
  <si>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</si>
  <si>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</si>
  <si>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</si>
  <si>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</si>
  <si>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</si>
  <si>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</si>
  <si>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</si>
  <si>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</si>
  <si>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</si>
  <si>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</si>
  <si>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</si>
  <si>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</si>
  <si>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</si>
  <si>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</si>
  <si>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</si>
  <si>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</si>
  <si>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</si>
  <si>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</si>
  <si>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</si>
  <si>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</si>
  <si>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</si>
  <si>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</si>
  <si>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</si>
  <si>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</si>
  <si>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</si>
  <si>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</si>
  <si>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</si>
  <si>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</si>
  <si>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</si>
  <si>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</si>
  <si>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</si>
  <si>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</si>
  <si>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</si>
  <si>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</si>
  <si>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</si>
  <si>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</si>
  <si>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</si>
  <si>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</si>
  <si>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</si>
  <si>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</si>
  <si>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</si>
  <si>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</si>
  <si>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</si>
  <si>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</si>
  <si>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</si>
  <si>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</si>
  <si>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</si>
  <si>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</si>
  <si>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</si>
  <si>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</si>
  <si>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</si>
  <si>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</si>
  <si>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</si>
  <si>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</si>
  <si>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</si>
  <si>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</si>
  <si>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</si>
  <si>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</si>
  <si>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</si>
  <si>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</si>
  <si>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</si>
  <si>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</si>
  <si>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</si>
  <si>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</si>
  <si>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</si>
  <si>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</si>
  <si>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</si>
  <si>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</si>
  <si>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</si>
  <si>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</si>
  <si>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</si>
  <si>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</si>
  <si>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</si>
  <si>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</si>
  <si>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</si>
  <si>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</si>
  <si>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</si>
  <si>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</si>
  <si>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</si>
  <si>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</si>
  <si>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</si>
  <si>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</si>
  <si>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</si>
  <si>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</si>
  <si>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</si>
  <si>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</si>
  <si>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</si>
  <si>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</si>
  <si>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</si>
  <si>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</si>
  <si>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</si>
  <si>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</si>
  <si>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</si>
  <si>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</si>
  <si>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</si>
  <si>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</si>
  <si>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</si>
  <si>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</si>
  <si>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</si>
  <si>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</si>
  <si>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</si>
  <si>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</si>
  <si>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</si>
  <si>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</si>
  <si>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</si>
  <si>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</si>
  <si>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</si>
  <si>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</si>
  <si>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</si>
  <si>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</si>
  <si>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</si>
  <si>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</si>
  <si>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</si>
  <si>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</si>
  <si>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</si>
  <si>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</si>
  <si>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</si>
  <si>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</si>
  <si>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</si>
  <si>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</si>
  <si>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</si>
  <si>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</si>
  <si>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</si>
  <si>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</si>
  <si>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</si>
  <si>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</si>
  <si>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</si>
  <si>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</si>
  <si>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</si>
  <si>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</si>
  <si>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</si>
  <si>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</si>
  <si>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</si>
  <si>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</si>
  <si>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</si>
  <si>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</si>
  <si>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</si>
  <si>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</si>
  <si>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</si>
  <si>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</si>
  <si>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</si>
  <si>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</si>
  <si>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</si>
  <si>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</si>
  <si>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</si>
  <si>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</si>
  <si>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</si>
  <si>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</si>
  <si>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</si>
  <si>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</si>
  <si>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</si>
  <si>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</si>
  <si>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</si>
  <si>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</si>
  <si>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</si>
  <si>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</si>
  <si>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</si>
  <si>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</si>
  <si>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</si>
  <si>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</si>
  <si>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</si>
  <si>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</si>
  <si>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</si>
  <si>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</si>
  <si>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</si>
  <si>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</si>
  <si>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</si>
  <si>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</si>
  <si>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</si>
  <si>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</si>
  <si>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</si>
  <si>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</si>
  <si>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</si>
  <si>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</si>
  <si>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</si>
  <si>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</si>
  <si>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</si>
  <si>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</si>
  <si>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</si>
  <si>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</si>
  <si>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</si>
  <si>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</si>
  <si>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</si>
  <si>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</si>
  <si>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</si>
  <si>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</si>
  <si>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</si>
  <si>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</si>
  <si>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</si>
  <si>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</si>
  <si>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</si>
  <si>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</si>
  <si>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</si>
  <si>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</si>
  <si>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</si>
  <si>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</si>
  <si>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</si>
  <si>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</si>
  <si>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</si>
  <si>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</si>
  <si>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</si>
  <si>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</si>
  <si>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</si>
  <si>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</si>
  <si>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</si>
  <si>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</si>
  <si>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</si>
  <si>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</si>
  <si>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</si>
  <si>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</si>
  <si>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</si>
  <si>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</si>
  <si>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</si>
  <si>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</si>
  <si>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</si>
  <si>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</si>
  <si>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</si>
  <si>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</si>
  <si>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</si>
  <si>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</si>
  <si>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</si>
  <si>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</si>
  <si>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</si>
  <si>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</si>
  <si>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</si>
  <si>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</si>
  <si>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</si>
  <si>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</si>
  <si>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</si>
  <si>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</si>
  <si>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</si>
  <si>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</si>
  <si>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</si>
  <si>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</si>
  <si>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</si>
  <si>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</si>
  <si>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</si>
  <si>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</si>
  <si>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</si>
  <si>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</si>
  <si>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</si>
  <si>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</si>
  <si>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</si>
  <si>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</si>
  <si>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</si>
  <si>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</si>
  <si>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</si>
  <si>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</si>
  <si>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</si>
  <si>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</si>
  <si>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</si>
  <si>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</si>
  <si>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</si>
  <si>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</si>
  <si>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</si>
  <si>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</si>
  <si>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</si>
  <si>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</si>
  <si>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</si>
  <si>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</si>
  <si>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</si>
  <si>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</si>
  <si>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</si>
  <si>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</si>
  <si>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</si>
  <si>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</si>
  <si>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</si>
  <si>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</si>
  <si>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</si>
  <si>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</si>
  <si>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</si>
  <si>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</si>
  <si>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</si>
  <si>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</si>
  <si>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</si>
  <si>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</si>
  <si>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</si>
  <si>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</si>
  <si>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</si>
  <si>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</si>
  <si>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</si>
  <si>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</si>
  <si>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</si>
  <si>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</si>
  <si>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</si>
  <si>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</si>
  <si>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</si>
  <si>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</si>
  <si>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</si>
  <si>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</si>
  <si>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</si>
  <si>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</si>
  <si>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</si>
  <si>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</si>
  <si>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</si>
  <si>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</si>
  <si>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</si>
  <si>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</si>
  <si>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</si>
  <si>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</si>
  <si>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</si>
  <si>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</si>
  <si>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</si>
  <si>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</si>
  <si>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</si>
  <si>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</si>
  <si>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</si>
  <si>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</si>
  <si>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</si>
  <si>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</si>
  <si>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</si>
  <si>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</si>
  <si>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</si>
  <si>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</si>
  <si>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</si>
  <si>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</si>
  <si>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</si>
  <si>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</si>
  <si>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</si>
  <si>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</si>
  <si>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</si>
  <si>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</si>
  <si>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</si>
  <si>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</si>
  <si>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</si>
  <si>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</si>
  <si>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</si>
  <si>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</si>
  <si>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</si>
  <si>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</si>
  <si>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</si>
  <si>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</si>
  <si>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</si>
  <si>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</si>
  <si>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</si>
  <si>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</si>
  <si>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</si>
  <si>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</si>
  <si>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</si>
  <si>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</si>
  <si>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</si>
  <si>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</si>
  <si>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</si>
  <si>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</si>
  <si>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</si>
  <si>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</si>
  <si>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</si>
  <si>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</si>
  <si>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</si>
  <si>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</si>
  <si>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</si>
  <si>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</si>
  <si>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</si>
  <si>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</si>
  <si>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</si>
  <si>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</si>
  <si>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</si>
  <si>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</si>
  <si>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</si>
  <si>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</si>
  <si>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</si>
  <si>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</si>
  <si>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</si>
  <si>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</si>
  <si>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</si>
  <si>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</si>
  <si>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</si>
  <si>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</si>
  <si>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</si>
  <si>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</si>
  <si>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</si>
  <si>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</si>
  <si>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</si>
  <si>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</si>
  <si>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</si>
  <si>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</si>
  <si>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</si>
  <si>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</si>
  <si>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</si>
  <si>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</si>
  <si>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</si>
  <si>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</si>
  <si>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</si>
  <si>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</si>
  <si>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</si>
  <si>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</si>
  <si>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</si>
  <si>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</si>
  <si>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</si>
  <si>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</si>
  <si>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</si>
  <si>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</si>
  <si>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</si>
  <si>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</si>
  <si>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</si>
  <si>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</si>
  <si>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</si>
  <si>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</si>
  <si>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</si>
  <si>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</si>
  <si>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</si>
  <si>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</si>
  <si>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</si>
  <si>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</si>
  <si>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</si>
  <si>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</si>
  <si>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</si>
  <si>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</si>
  <si>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</si>
  <si>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</si>
  <si>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</si>
  <si>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</si>
  <si>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</si>
  <si>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</si>
  <si>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</si>
  <si>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</si>
  <si>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</si>
  <si>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</si>
  <si>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</si>
  <si>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</si>
  <si>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</si>
  <si>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</si>
  <si>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</si>
  <si>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</si>
  <si>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</si>
  <si>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</si>
  <si>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</si>
  <si>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</si>
  <si>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</si>
  <si>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</si>
  <si>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</si>
  <si>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</si>
  <si>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</si>
  <si>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</si>
  <si>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</si>
  <si>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</si>
  <si>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</si>
  <si>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</si>
  <si>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</si>
  <si>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</si>
  <si>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</si>
  <si>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</si>
  <si>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</si>
  <si>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</si>
  <si>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</si>
  <si>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</si>
  <si>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</si>
  <si>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</si>
  <si>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</si>
  <si>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</si>
  <si>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</si>
  <si>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</si>
  <si>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</si>
  <si>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</si>
  <si>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</si>
  <si>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</si>
  <si>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</si>
  <si>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</si>
  <si>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</si>
  <si>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</si>
  <si>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</si>
  <si>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</si>
  <si>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</si>
  <si>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</si>
  <si>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</si>
  <si>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</si>
  <si>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</si>
  <si>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</si>
  <si>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</si>
  <si>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</si>
  <si>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</si>
  <si>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</si>
  <si>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</si>
  <si>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</si>
  <si>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</si>
  <si>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</si>
  <si>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</si>
  <si>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</si>
  <si>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</si>
  <si>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</si>
  <si>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</si>
  <si>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</si>
  <si>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</si>
  <si>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</si>
  <si>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</si>
  <si>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</si>
  <si>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</si>
  <si>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</si>
  <si>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</si>
  <si>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</si>
  <si>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</si>
  <si>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</si>
  <si>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</si>
  <si>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</si>
  <si>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</si>
  <si>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</si>
  <si>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</si>
  <si>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</si>
  <si>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</si>
  <si>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</si>
  <si>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</si>
  <si>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</si>
  <si>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</si>
  <si>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</si>
  <si>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</si>
  <si>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</si>
  <si>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</si>
  <si>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</si>
  <si>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</si>
  <si>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</si>
  <si>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</si>
  <si>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</si>
  <si>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</si>
  <si>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</si>
  <si>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</si>
  <si>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</si>
  <si>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</si>
  <si>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</si>
  <si>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</si>
  <si>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</si>
  <si>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</si>
  <si>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</si>
  <si>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</si>
  <si>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</si>
  <si>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</si>
  <si>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</si>
  <si>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</si>
  <si>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</si>
  <si>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</si>
  <si>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</si>
  <si>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</si>
  <si>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</si>
  <si>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</si>
  <si>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</si>
  <si>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</si>
  <si>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</si>
  <si>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</si>
  <si>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</si>
  <si>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</si>
  <si>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</si>
  <si>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</si>
  <si>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</si>
  <si>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</si>
  <si>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</si>
  <si>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</si>
  <si>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</si>
  <si>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</si>
  <si>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</si>
  <si>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</si>
  <si>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</si>
  <si>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</si>
  <si>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</si>
  <si>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</si>
  <si>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</si>
  <si>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</si>
  <si>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</si>
  <si>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</si>
  <si>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</si>
  <si>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</si>
  <si>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</si>
  <si>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</si>
  <si>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</si>
  <si>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</si>
  <si>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</si>
  <si>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</si>
  <si>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</si>
  <si>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</si>
  <si>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</si>
  <si>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</si>
  <si>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</si>
  <si>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</si>
  <si>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</si>
  <si>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</si>
  <si>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</si>
  <si>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</si>
  <si>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</si>
  <si>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</si>
  <si>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</si>
  <si>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</si>
  <si>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</si>
  <si>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</si>
  <si>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</si>
  <si>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</si>
  <si>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</si>
  <si>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</si>
  <si>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</si>
  <si>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</si>
  <si>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</si>
  <si>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</si>
  <si>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</si>
  <si>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</si>
  <si>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</si>
  <si>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</si>
  <si>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</si>
  <si>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</si>
  <si>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</si>
  <si>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</si>
  <si>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</si>
  <si>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</si>
  <si>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</si>
  <si>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</si>
  <si>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</si>
  <si>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</si>
  <si>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</si>
  <si>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</si>
  <si>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</si>
  <si>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</si>
  <si>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</si>
  <si>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</si>
  <si>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</si>
  <si>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</si>
  <si>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</si>
  <si>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</si>
  <si>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</si>
  <si>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</si>
  <si>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</si>
  <si>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</si>
  <si>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</si>
  <si>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</si>
  <si>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</si>
  <si>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</si>
  <si>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</si>
  <si>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</si>
  <si>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</si>
  <si>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</si>
  <si>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</si>
  <si>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</si>
  <si>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</si>
  <si>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</si>
  <si>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</si>
  <si>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</si>
  <si>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</si>
  <si>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</si>
  <si>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</si>
  <si>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</si>
  <si>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</si>
  <si>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</si>
  <si>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</si>
  <si>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</si>
  <si>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</si>
  <si>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</si>
  <si>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</si>
  <si>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</si>
  <si>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</si>
  <si>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</si>
  <si>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</si>
  <si>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</si>
  <si>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</si>
  <si>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</si>
  <si>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</si>
  <si>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</si>
  <si>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</si>
  <si>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</si>
  <si>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</si>
  <si>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</si>
  <si>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</si>
  <si>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</si>
  <si>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</si>
  <si>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</si>
  <si>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</si>
  <si>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</si>
  <si>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</si>
  <si>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</si>
  <si>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</si>
  <si>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</si>
  <si>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</si>
  <si>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</si>
  <si>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</si>
  <si>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</si>
  <si>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</si>
  <si>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</si>
  <si>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</si>
  <si>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</si>
  <si>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</si>
  <si>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</si>
  <si>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</si>
  <si>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</si>
  <si>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</si>
  <si>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</si>
  <si>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</si>
  <si>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</si>
  <si>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</si>
  <si>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</si>
  <si>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</si>
  <si>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</si>
  <si>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</si>
  <si>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</si>
  <si>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</si>
  <si>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</si>
  <si>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</si>
  <si>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</si>
  <si>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</si>
  <si>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</si>
  <si>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</si>
  <si>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</si>
  <si>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</si>
  <si>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</si>
  <si>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</si>
  <si>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</si>
  <si>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</si>
  <si>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</si>
  <si>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</si>
  <si>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</si>
  <si>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</si>
  <si>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</si>
  <si>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</si>
  <si>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</si>
  <si>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</si>
  <si>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</si>
  <si>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</si>
  <si>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</si>
  <si>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</si>
  <si>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</si>
  <si>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</si>
  <si>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</si>
  <si>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</si>
  <si>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</si>
  <si>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</si>
  <si>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</si>
  <si>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</si>
  <si>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</si>
  <si>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</si>
  <si>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</si>
  <si>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</si>
  <si>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</si>
  <si>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</si>
  <si>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</si>
  <si>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</si>
  <si>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</si>
  <si>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</si>
  <si>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</si>
  <si>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</si>
  <si>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</si>
  <si>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</si>
  <si>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</si>
  <si>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</si>
  <si>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</si>
  <si>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</si>
  <si>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</si>
  <si>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</si>
  <si>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</si>
  <si>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</si>
  <si>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</si>
  <si>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</si>
  <si>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</si>
  <si>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</si>
  <si>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</si>
  <si>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</si>
  <si>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</si>
  <si>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</si>
  <si>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</si>
  <si>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</si>
  <si>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</si>
  <si>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</si>
  <si>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</si>
  <si>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</si>
  <si>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</si>
  <si>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</si>
  <si>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</si>
  <si>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</si>
  <si>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</si>
  <si>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</si>
  <si>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</si>
  <si>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</si>
  <si>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</si>
  <si>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</si>
  <si>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</si>
  <si>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</si>
  <si>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</si>
  <si>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</si>
  <si>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</si>
  <si>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</si>
  <si>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</si>
  <si>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</si>
  <si>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</si>
  <si>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</si>
  <si>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</si>
  <si>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</si>
  <si>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</si>
  <si>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</si>
  <si>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</si>
  <si>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</si>
  <si>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</si>
  <si>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</si>
  <si>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</si>
  <si>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</si>
  <si>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</si>
  <si>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</si>
  <si>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</si>
  <si>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</si>
  <si>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</si>
  <si>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</si>
  <si>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</si>
  <si>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</si>
  <si>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</si>
  <si>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</si>
  <si>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</si>
  <si>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</si>
  <si>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</si>
  <si>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</si>
  <si>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</si>
  <si>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</si>
  <si>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</si>
  <si>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</si>
  <si>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</si>
  <si>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</si>
  <si>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</si>
  <si>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</si>
  <si>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</si>
  <si>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</si>
  <si>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</si>
  <si>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</si>
  <si>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</si>
  <si>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</si>
  <si>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</si>
  <si>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</si>
  <si>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</si>
  <si>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</si>
  <si>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</si>
  <si>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</si>
  <si>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</si>
  <si>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</si>
  <si>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</si>
  <si>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</si>
  <si>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</si>
  <si>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</si>
  <si>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</si>
  <si>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</si>
  <si>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</si>
  <si>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</si>
  <si>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</si>
  <si>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</si>
  <si>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</si>
  <si>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</si>
  <si>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</si>
  <si>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</si>
  <si>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</si>
  <si>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</si>
  <si>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</si>
  <si>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</si>
  <si>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</si>
  <si>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</si>
  <si>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</si>
  <si>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</si>
  <si>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</si>
  <si>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</si>
  <si>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</si>
  <si>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</si>
  <si>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</si>
  <si>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</si>
  <si>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</si>
  <si>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</si>
  <si>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</si>
  <si>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</si>
  <si>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</si>
  <si>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</si>
  <si>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</si>
  <si>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</si>
  <si>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</si>
  <si>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</si>
  <si>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</si>
  <si>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</si>
  <si>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</si>
  <si>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</si>
  <si>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</si>
  <si>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</si>
  <si>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</si>
  <si>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</si>
  <si>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</si>
  <si>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</si>
  <si>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</si>
  <si>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</si>
  <si>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</si>
  <si>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</si>
  <si>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</si>
  <si>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</si>
  <si>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</si>
  <si>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</si>
  <si>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</si>
  <si>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</si>
  <si>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</si>
  <si>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</si>
  <si>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</si>
  <si>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</si>
  <si>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</si>
  <si>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</si>
  <si>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</si>
  <si>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</si>
  <si>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</si>
  <si>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</si>
  <si>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</si>
  <si>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</si>
  <si>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</si>
  <si>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</si>
  <si>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</si>
  <si>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</si>
  <si>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</si>
  <si>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</si>
  <si>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</si>
  <si>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</si>
  <si>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</si>
  <si>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</si>
  <si>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</si>
  <si>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</si>
  <si>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</si>
  <si>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</si>
  <si>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</si>
  <si>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</si>
  <si>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</si>
  <si>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</si>
  <si>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</si>
  <si>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</si>
  <si>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</si>
  <si>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</si>
  <si>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</si>
  <si>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</si>
  <si>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</si>
  <si>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</si>
  <si>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</si>
  <si>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</si>
  <si>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</si>
  <si>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</si>
  <si>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</si>
  <si>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</si>
  <si>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</si>
  <si>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</si>
  <si>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</si>
  <si>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</si>
  <si>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</si>
  <si>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</si>
  <si>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</si>
  <si>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</si>
  <si>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</si>
  <si>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</si>
  <si>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</si>
  <si>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</si>
  <si>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</si>
  <si>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</si>
  <si>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</si>
  <si>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</si>
  <si>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</si>
  <si>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</si>
  <si>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</si>
  <si>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</si>
  <si>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</si>
  <si>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</si>
  <si>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</si>
  <si>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</si>
  <si>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</si>
  <si>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</si>
  <si>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</si>
  <si>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</si>
  <si>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</si>
  <si>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</si>
  <si>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</si>
  <si>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</si>
  <si>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</si>
  <si>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</si>
  <si>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</si>
  <si>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</si>
  <si>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</si>
  <si>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</si>
  <si>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</si>
  <si>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</si>
  <si>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</si>
  <si>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</si>
  <si>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</si>
  <si>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</si>
  <si>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</si>
  <si>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</si>
  <si>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</si>
  <si>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</si>
  <si>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</si>
  <si>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</si>
  <si>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</si>
  <si>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</si>
  <si>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</si>
  <si>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</si>
  <si>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</si>
  <si>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</si>
  <si>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</si>
  <si>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</si>
  <si>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</si>
  <si>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</si>
  <si>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</si>
  <si>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</si>
  <si>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</si>
  <si>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</si>
  <si>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</si>
  <si>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</si>
  <si>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</si>
  <si>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</si>
  <si>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</si>
  <si>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</si>
  <si>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</si>
  <si>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</si>
  <si>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</si>
  <si>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</si>
  <si>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</si>
  <si>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</si>
  <si>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</si>
  <si>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</si>
  <si>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</si>
  <si>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</si>
  <si>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</si>
  <si>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</si>
  <si>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</si>
  <si>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</si>
  <si>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</si>
  <si>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</si>
  <si>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</si>
  <si>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</si>
  <si>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</si>
  <si>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</si>
  <si>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</si>
  <si>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</si>
  <si>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</si>
  <si>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</si>
  <si>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</si>
  <si>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</si>
  <si>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</si>
  <si>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</si>
  <si>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</si>
  <si>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</si>
  <si>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</si>
  <si>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</si>
  <si>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</si>
  <si>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</si>
  <si>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</si>
  <si>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</si>
  <si>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</si>
  <si>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</si>
  <si>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</si>
  <si>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</si>
  <si>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</si>
  <si>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</si>
  <si>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</si>
  <si>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</si>
  <si>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</si>
  <si>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</si>
  <si>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</si>
  <si>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</si>
  <si>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</si>
  <si>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</si>
  <si>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</si>
  <si>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</si>
  <si>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</si>
  <si>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</si>
  <si>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</si>
  <si>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</si>
  <si>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</si>
  <si>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</si>
  <si>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</si>
  <si>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</si>
  <si>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</si>
  <si>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</si>
  <si>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</si>
  <si>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</si>
  <si>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</si>
  <si>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</si>
  <si>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</si>
  <si>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</si>
  <si>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</si>
  <si>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</si>
  <si>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</si>
  <si>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</si>
  <si>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</si>
  <si>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</si>
  <si>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</si>
  <si>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</si>
  <si>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</si>
  <si>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</si>
  <si>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</si>
  <si>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</si>
  <si>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</si>
  <si>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</si>
  <si>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</si>
  <si>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</si>
  <si>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</si>
  <si>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</si>
  <si>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</si>
  <si>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</si>
  <si>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</si>
  <si>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</si>
  <si>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</si>
  <si>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</si>
  <si>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</si>
  <si>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</si>
  <si>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</si>
  <si>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</si>
  <si>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</si>
  <si>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</si>
  <si>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</si>
  <si>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</si>
  <si>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</si>
  <si>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</si>
  <si>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</si>
  <si>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</si>
  <si>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</si>
  <si>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</si>
  <si>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</si>
  <si>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</si>
  <si>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</si>
  <si>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</si>
  <si>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</si>
  <si>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</si>
  <si>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</si>
  <si>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</si>
  <si>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</si>
  <si>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</si>
  <si>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</si>
  <si>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</si>
  <si>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</si>
  <si>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</si>
  <si>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</si>
  <si>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</si>
  <si>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</si>
  <si>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</si>
  <si>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</si>
  <si>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</si>
  <si>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</si>
  <si>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</si>
  <si>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</si>
  <si>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</si>
  <si>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</si>
  <si>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</si>
  <si>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</si>
  <si>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</si>
  <si>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</si>
  <si>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</si>
  <si>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</si>
  <si>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</si>
  <si>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</si>
  <si>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</si>
  <si>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</si>
  <si>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</si>
  <si>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</si>
  <si>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</si>
  <si>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</si>
  <si>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</si>
  <si>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</si>
  <si>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</si>
  <si>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</si>
  <si>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</si>
  <si>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</si>
  <si>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</si>
  <si>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</si>
  <si>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</si>
  <si>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</si>
  <si>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</si>
  <si>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</si>
  <si>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</si>
  <si>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</si>
  <si>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</si>
  <si>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</si>
  <si>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</si>
  <si>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</si>
  <si>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</si>
  <si>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</si>
  <si>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</si>
  <si>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</si>
  <si>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</si>
  <si>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</si>
  <si>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</si>
  <si>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</si>
  <si>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</si>
  <si>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</si>
  <si>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</si>
  <si>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</si>
  <si>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</si>
  <si>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</si>
  <si>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</si>
  <si>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</si>
  <si>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</si>
  <si>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</si>
  <si>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</si>
  <si>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</si>
  <si>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</si>
  <si>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</si>
  <si>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</si>
  <si>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</si>
  <si>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</si>
  <si>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</si>
  <si>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</si>
  <si>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</si>
  <si>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</si>
  <si>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</si>
  <si>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</si>
  <si>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</si>
  <si>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</si>
  <si>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</si>
  <si>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</si>
  <si>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</si>
  <si>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</si>
  <si>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</si>
  <si>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</si>
  <si>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</si>
  <si>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</si>
  <si>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</si>
  <si>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</si>
  <si>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</si>
  <si>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</si>
  <si>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</si>
  <si>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</si>
  <si>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</si>
  <si>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</si>
  <si>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</si>
  <si>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</si>
  <si>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</si>
  <si>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</si>
  <si>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</si>
  <si>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</si>
  <si>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</si>
  <si>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</si>
  <si>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</si>
  <si>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</si>
  <si>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</si>
  <si>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</si>
  <si>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</si>
  <si>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</si>
  <si>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</si>
  <si>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</si>
  <si>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</si>
  <si>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</si>
  <si>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</si>
  <si>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</si>
  <si>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</si>
  <si>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</si>
  <si>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</si>
  <si>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</si>
  <si>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</si>
  <si>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</si>
  <si>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</si>
  <si>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</si>
  <si>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</si>
  <si>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</si>
  <si>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</si>
  <si>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</si>
  <si>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</si>
  <si>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</si>
  <si>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</si>
  <si>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</si>
  <si>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</si>
  <si>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</si>
  <si>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</si>
  <si>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</si>
  <si>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</si>
  <si>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</si>
  <si>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</si>
  <si>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</si>
  <si>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</si>
  <si>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</si>
  <si>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</si>
  <si>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</si>
  <si>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</si>
  <si>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</si>
  <si>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</si>
  <si>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</si>
  <si>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</si>
  <si>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</si>
  <si>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</si>
  <si>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</si>
  <si>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</si>
  <si>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</si>
  <si>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</si>
  <si>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</si>
  <si>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</si>
  <si>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</si>
  <si>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</si>
  <si>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</si>
  <si>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</si>
  <si>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</si>
  <si>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</si>
  <si>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</si>
  <si>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</si>
  <si>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</si>
  <si>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</si>
  <si>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</si>
  <si>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</si>
  <si>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</si>
  <si>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</si>
  <si>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</si>
  <si>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</si>
  <si>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</si>
  <si>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</si>
  <si>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</si>
  <si>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</si>
  <si>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</si>
  <si>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</si>
  <si>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</si>
  <si>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</si>
  <si>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</si>
  <si>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</si>
  <si>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</si>
  <si>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</si>
  <si>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</si>
  <si>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</si>
  <si>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</si>
  <si>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</si>
  <si>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</si>
  <si>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</si>
  <si>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</si>
  <si>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</si>
  <si>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</si>
  <si>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</si>
  <si>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</si>
  <si>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</si>
  <si>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</si>
  <si>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</si>
  <si>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</si>
  <si>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</si>
  <si>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</si>
  <si>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</si>
  <si>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</si>
  <si>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</si>
  <si>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</si>
  <si>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</si>
  <si>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</si>
  <si>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</si>
  <si>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</si>
  <si>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</si>
  <si>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</si>
  <si>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</si>
  <si>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</si>
  <si>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</si>
  <si>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</si>
  <si>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</si>
  <si>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</si>
  <si>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</si>
  <si>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</si>
  <si>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</si>
  <si>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</si>
  <si>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</si>
  <si>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</si>
  <si>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</si>
  <si>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</si>
  <si>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</si>
  <si>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</si>
  <si>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</si>
  <si>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</si>
  <si>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</si>
  <si>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</si>
  <si>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</si>
  <si>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</si>
  <si>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</si>
  <si>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</si>
  <si>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</si>
  <si>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</si>
  <si>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</si>
  <si>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</si>
  <si>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</si>
  <si>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</si>
  <si>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</si>
  <si>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</si>
  <si>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</si>
  <si>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</si>
  <si>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</si>
  <si>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</si>
  <si>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</si>
  <si>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</si>
  <si>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</si>
  <si>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</si>
  <si>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</si>
  <si>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</si>
  <si>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</si>
  <si>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</si>
  <si>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</si>
  <si>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</si>
  <si>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</si>
  <si>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</si>
  <si>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</si>
  <si>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</si>
  <si>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</si>
  <si>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</si>
  <si>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</si>
  <si>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</si>
  <si>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</si>
  <si>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</si>
  <si>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</si>
  <si>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</si>
  <si>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</si>
  <si>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</si>
  <si>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</si>
  <si>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</si>
  <si>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</si>
  <si>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</si>
  <si>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</si>
  <si>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</si>
  <si>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</si>
  <si>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</si>
  <si>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</si>
  <si>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</si>
  <si>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</si>
  <si>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</si>
  <si>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</si>
  <si>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</si>
  <si>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</si>
  <si>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</si>
  <si>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</si>
  <si>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</si>
  <si>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</si>
  <si>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</si>
  <si>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</si>
  <si>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</si>
  <si>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</si>
  <si>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</si>
  <si>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</si>
  <si>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</si>
  <si>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</si>
  <si>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</si>
  <si>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</si>
  <si>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</si>
  <si>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</si>
  <si>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</si>
  <si>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</si>
  <si>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</si>
  <si>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</si>
  <si>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</si>
  <si>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</si>
  <si>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</si>
  <si>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</si>
  <si>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</si>
  <si>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</si>
  <si>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</si>
  <si>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</si>
  <si>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</si>
  <si>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</si>
  <si>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</si>
  <si>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</si>
  <si>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</si>
  <si>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</si>
  <si>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</si>
  <si>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</si>
  <si>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</si>
  <si>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</si>
  <si>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</si>
  <si>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</si>
  <si>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</si>
  <si>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</si>
  <si>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</si>
  <si>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</si>
  <si>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</si>
  <si>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</si>
  <si>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</si>
  <si>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</si>
  <si>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</si>
  <si>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</si>
  <si>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</si>
  <si>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</si>
  <si>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</si>
  <si>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</si>
  <si>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</si>
  <si>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</si>
  <si>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</si>
  <si>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</si>
  <si>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</si>
  <si>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</si>
  <si>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</si>
  <si>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</si>
  <si>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</si>
  <si>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</si>
  <si>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</si>
  <si>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</si>
  <si>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</si>
  <si>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</si>
  <si>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</si>
  <si>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</si>
  <si>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</si>
  <si>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</si>
  <si>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</si>
  <si>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</si>
  <si>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</si>
  <si>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</si>
  <si>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</si>
  <si>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</si>
  <si>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</si>
  <si>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</si>
  <si>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</si>
  <si>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</si>
  <si>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</si>
  <si>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</si>
  <si>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</si>
  <si>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</si>
  <si>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</si>
  <si>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</si>
  <si>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</si>
  <si>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</si>
  <si>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</si>
  <si>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</si>
  <si>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</si>
  <si>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</si>
  <si>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</si>
  <si>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</si>
  <si>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</si>
  <si>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</si>
  <si>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</si>
  <si>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</si>
  <si>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</si>
  <si>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</si>
  <si>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</si>
  <si>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</si>
  <si>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</si>
  <si>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</si>
  <si>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</si>
  <si>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</si>
  <si>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</si>
  <si>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</si>
  <si>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</si>
  <si>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</si>
  <si>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</si>
  <si>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</si>
  <si>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</si>
  <si>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</si>
  <si>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</si>
  <si>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</si>
  <si>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</si>
  <si>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</si>
  <si>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</si>
  <si>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</si>
  <si>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</si>
  <si>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</si>
  <si>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</si>
  <si>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</si>
  <si>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</si>
  <si>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</si>
  <si>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</si>
  <si>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</si>
  <si>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</si>
  <si>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</si>
  <si>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</si>
  <si>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</si>
  <si>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</si>
  <si>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</si>
  <si>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</si>
  <si>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</si>
  <si>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</si>
  <si>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</si>
  <si>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</si>
  <si>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</si>
  <si>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</si>
  <si>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</si>
  <si>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</si>
  <si>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</si>
  <si>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</si>
  <si>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</si>
  <si>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</si>
  <si>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</si>
  <si>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</si>
  <si>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</si>
  <si>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</si>
  <si>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</si>
  <si>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</si>
  <si>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</si>
  <si>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</si>
  <si>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</si>
  <si>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</si>
  <si>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</si>
  <si>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</si>
  <si>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</si>
  <si>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</si>
  <si>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</si>
  <si>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</si>
  <si>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</si>
  <si>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</si>
  <si>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</si>
  <si>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</si>
  <si>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</si>
  <si>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</si>
  <si>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</si>
  <si>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</si>
  <si>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</si>
  <si>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</si>
  <si>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</si>
  <si>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</si>
  <si>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</si>
  <si>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</si>
  <si>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</si>
  <si>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</si>
  <si>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</si>
  <si>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</si>
  <si>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</si>
  <si>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</si>
  <si>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</si>
  <si>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</si>
  <si>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</si>
  <si>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</si>
  <si>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</si>
  <si>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</si>
  <si>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</si>
  <si>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</si>
  <si>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</si>
  <si>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</si>
  <si>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</si>
  <si>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</si>
  <si>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</si>
  <si>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</si>
  <si>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</si>
  <si>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</si>
  <si>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</si>
  <si>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</si>
  <si>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</si>
  <si>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</si>
  <si>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</si>
  <si>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</si>
  <si>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</si>
  <si>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</si>
  <si>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</si>
  <si>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</si>
  <si>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</si>
  <si>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</si>
  <si>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</si>
  <si>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</si>
  <si>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</si>
  <si>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</si>
  <si>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</si>
  <si>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</si>
  <si>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</si>
  <si>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</si>
  <si>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</si>
  <si>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</si>
  <si>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</si>
  <si>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</si>
  <si>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</si>
  <si>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</si>
  <si>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</si>
  <si>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</si>
  <si>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</si>
  <si>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</si>
  <si>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</si>
  <si>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</si>
  <si>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</si>
  <si>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</si>
  <si>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</si>
  <si>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</si>
  <si>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</si>
  <si>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</si>
  <si>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</si>
  <si>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</si>
  <si>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</si>
  <si>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</si>
  <si>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</si>
  <si>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</si>
  <si>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</si>
  <si>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</si>
  <si>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</si>
  <si>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</si>
  <si>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</si>
  <si>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</si>
  <si>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</si>
  <si>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</si>
  <si>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</si>
  <si>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</si>
  <si>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</si>
  <si>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</si>
  <si>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</si>
  <si>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</si>
  <si>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</si>
  <si>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</si>
  <si>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</si>
  <si>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</si>
  <si>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</si>
  <si>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</si>
  <si>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</si>
  <si>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</si>
  <si>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</si>
  <si>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</si>
  <si>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</si>
  <si>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</si>
  <si>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</si>
  <si>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</si>
  <si>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</si>
  <si>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</si>
  <si>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</si>
  <si>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</si>
  <si>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</si>
  <si>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</si>
  <si>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</si>
  <si>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</si>
  <si>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</si>
  <si>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</si>
  <si>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</si>
  <si>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</si>
  <si>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</si>
  <si>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</si>
  <si>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</si>
  <si>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</si>
  <si>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</si>
  <si>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</si>
  <si>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</si>
  <si>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</si>
  <si>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</si>
  <si>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</si>
  <si>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</si>
  <si>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</si>
  <si>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</si>
  <si>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</si>
  <si>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</si>
  <si>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</si>
  <si>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</si>
  <si>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</si>
  <si>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</si>
  <si>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</si>
  <si>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</si>
  <si>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</si>
  <si>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</si>
  <si>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</si>
  <si>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</si>
  <si>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</si>
  <si>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</si>
  <si>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</si>
  <si>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</si>
  <si>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</si>
  <si>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</si>
  <si>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</si>
  <si>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</si>
  <si>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</si>
  <si>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</si>
  <si>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</si>
  <si>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</si>
  <si>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</si>
  <si>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</si>
  <si>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</si>
  <si>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</si>
  <si>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</si>
  <si>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</si>
  <si>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</si>
  <si>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</si>
  <si>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</si>
  <si>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</si>
  <si>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</si>
  <si>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</si>
  <si>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</si>
  <si>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</si>
  <si>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</si>
  <si>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</si>
  <si>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</si>
  <si>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</si>
  <si>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</si>
  <si>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</si>
  <si>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</si>
  <si>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</si>
  <si>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</si>
  <si>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</si>
  <si>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</si>
  <si>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</si>
  <si>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</si>
  <si>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</si>
  <si>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</si>
  <si>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</si>
  <si>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</si>
  <si>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</si>
  <si>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</si>
  <si>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</si>
  <si>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</si>
  <si>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</si>
  <si>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</si>
  <si>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</si>
  <si>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</si>
  <si>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</si>
  <si>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</si>
  <si>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</si>
  <si>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</si>
  <si>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</si>
  <si>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</si>
  <si>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</si>
  <si>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</si>
  <si>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</si>
  <si>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</si>
  <si>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</si>
  <si>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</si>
  <si>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</si>
  <si>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</si>
  <si>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</si>
  <si>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</si>
  <si>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</si>
  <si>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</si>
  <si>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</si>
  <si>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</si>
  <si>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</si>
  <si>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</si>
  <si>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</si>
  <si>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</si>
  <si>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</si>
  <si>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</si>
  <si>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</si>
  <si>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</si>
  <si>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</si>
  <si>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</si>
  <si>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</si>
  <si>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</si>
  <si>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</si>
  <si>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</si>
  <si>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</si>
  <si>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</si>
  <si>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</si>
  <si>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</si>
  <si>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</si>
  <si>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</si>
  <si>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</si>
  <si>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</si>
  <si>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</si>
  <si>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</si>
  <si>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</si>
  <si>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</si>
  <si>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</si>
  <si>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</si>
  <si>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</si>
  <si>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</si>
  <si>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</si>
  <si>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</si>
  <si>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</si>
  <si>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</si>
  <si>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</si>
  <si>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</si>
  <si>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</si>
  <si>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</si>
  <si>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</si>
  <si>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</si>
  <si>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</si>
  <si>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</si>
  <si>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</si>
  <si>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</si>
  <si>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</si>
  <si>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</si>
  <si>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</si>
  <si>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</si>
  <si>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</si>
  <si>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</si>
  <si>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</si>
  <si>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</si>
  <si>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</si>
  <si>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</si>
  <si>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</si>
  <si>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</si>
  <si>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</si>
  <si>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</si>
  <si>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</si>
  <si>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</si>
  <si>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</si>
  <si>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</si>
  <si>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</si>
  <si>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</si>
  <si>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</si>
  <si>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</si>
  <si>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</si>
  <si>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</si>
  <si>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</si>
  <si>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</si>
  <si>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</si>
  <si>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</si>
  <si>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</si>
  <si>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</si>
  <si>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</si>
  <si>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</si>
  <si>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</si>
  <si>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</si>
  <si>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</si>
  <si>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</si>
  <si>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</si>
  <si>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</si>
  <si>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</si>
  <si>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</si>
  <si>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</si>
  <si>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</si>
  <si>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</si>
  <si>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</si>
  <si>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</si>
  <si>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</si>
  <si>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</si>
  <si>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</si>
  <si>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</si>
  <si>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</si>
  <si>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</si>
  <si>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</si>
  <si>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</si>
  <si>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</si>
  <si>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</si>
  <si>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</si>
  <si>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</si>
  <si>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</si>
  <si>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</si>
  <si>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</si>
  <si>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</si>
  <si>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</si>
  <si>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</si>
  <si>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</si>
  <si>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</si>
  <si>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</si>
  <si>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</si>
  <si>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</si>
  <si>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</si>
  <si>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</si>
  <si>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</si>
  <si>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</si>
  <si>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</si>
  <si>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</si>
  <si>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</si>
  <si>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</si>
  <si>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</si>
  <si>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</si>
  <si>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</si>
  <si>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</si>
  <si>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</si>
  <si>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</si>
  <si>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</si>
  <si>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</si>
  <si>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</si>
  <si>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</si>
  <si>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</si>
  <si>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</si>
  <si>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</si>
  <si>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</si>
  <si>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</si>
  <si>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</si>
  <si>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</si>
  <si>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</si>
  <si>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</si>
  <si>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</si>
  <si>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</si>
  <si>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</si>
  <si>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</si>
  <si>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</si>
  <si>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</si>
  <si>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</si>
  <si>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</si>
  <si>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</si>
  <si>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</si>
  <si>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</si>
  <si>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</si>
  <si>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</si>
  <si>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</si>
  <si>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</si>
  <si>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</si>
  <si>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</si>
  <si>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</si>
  <si>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</si>
  <si>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</si>
  <si>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</si>
  <si>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</si>
  <si>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</si>
  <si>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</si>
  <si>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</si>
  <si>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</si>
  <si>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</si>
  <si>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</si>
  <si>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</si>
  <si>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</si>
  <si>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</si>
  <si>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</si>
  <si>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</si>
  <si>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</si>
  <si>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</si>
  <si>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</si>
  <si>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</si>
  <si>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</si>
  <si>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</si>
  <si>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</si>
  <si>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</si>
  <si>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</si>
  <si>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</si>
  <si>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</si>
  <si>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</si>
  <si>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</si>
  <si>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</si>
  <si>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</si>
  <si>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</si>
  <si>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</si>
  <si>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</si>
  <si>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</si>
  <si>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</si>
  <si>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</si>
  <si>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</si>
  <si>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</si>
  <si>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</si>
  <si>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</si>
  <si>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</si>
  <si>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</si>
  <si>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</si>
  <si>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</si>
  <si>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</si>
  <si>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</si>
  <si>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</si>
  <si>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</si>
  <si>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</si>
  <si>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</si>
  <si>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</si>
  <si>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</si>
  <si>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</si>
  <si>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</si>
  <si>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</si>
  <si>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</si>
  <si>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</si>
  <si>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</si>
  <si>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</si>
  <si>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</si>
  <si>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</si>
  <si>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</si>
  <si>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</si>
  <si>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</si>
  <si>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</si>
  <si>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</si>
  <si>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</si>
  <si>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</si>
  <si>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</si>
  <si>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</si>
  <si>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</si>
  <si>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</si>
  <si>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</si>
  <si>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</si>
  <si>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</si>
  <si>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</si>
  <si>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</si>
  <si>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</si>
  <si>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</si>
  <si>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</si>
  <si>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</si>
  <si>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</si>
  <si>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</si>
  <si>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</si>
  <si>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</si>
  <si>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</si>
  <si>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</si>
  <si>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</si>
  <si>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</si>
  <si>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</si>
  <si>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</si>
  <si>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</si>
  <si>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</si>
  <si>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</si>
  <si>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</si>
  <si>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</si>
  <si>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</si>
  <si>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</si>
  <si>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</si>
  <si>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</si>
  <si>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</si>
  <si>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</si>
  <si>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</si>
  <si>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</si>
  <si>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</si>
  <si>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</si>
  <si>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</si>
  <si>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</si>
  <si>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</si>
  <si>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</si>
  <si>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</si>
  <si>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</si>
  <si>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</si>
  <si>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</si>
  <si>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</si>
  <si>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</si>
  <si>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</si>
  <si>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</si>
  <si>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</si>
  <si>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</si>
  <si>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</si>
  <si>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</si>
  <si>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</si>
  <si>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</si>
  <si>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</si>
  <si>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</si>
  <si>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</si>
  <si>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</si>
  <si>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</si>
  <si>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</si>
  <si>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</si>
  <si>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</si>
  <si>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</si>
  <si>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</si>
  <si>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</si>
  <si>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</si>
  <si>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</si>
  <si>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</si>
  <si>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</si>
  <si>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</si>
  <si>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</si>
  <si>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</si>
  <si>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</si>
  <si>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</si>
  <si>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</si>
  <si>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</si>
  <si>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</si>
  <si>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</si>
  <si>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</si>
  <si>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</si>
  <si>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</si>
  <si>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</si>
  <si>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</si>
  <si>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</si>
  <si>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</si>
  <si>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</si>
  <si>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</si>
  <si>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</si>
  <si>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</si>
  <si>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</si>
  <si>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</si>
  <si>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</si>
  <si>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</si>
  <si>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</si>
  <si>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</si>
  <si>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</si>
  <si>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</si>
  <si>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</si>
  <si>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</si>
  <si>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</si>
  <si>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</si>
  <si>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</si>
  <si>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</si>
  <si>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</si>
  <si>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</si>
  <si>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</si>
  <si>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</si>
  <si>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</si>
  <si>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</si>
  <si>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</si>
  <si>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</si>
  <si>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</si>
  <si>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</si>
  <si>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</si>
  <si>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</si>
  <si>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</si>
  <si>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</si>
  <si>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</si>
  <si>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</si>
  <si>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</si>
  <si>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</si>
  <si>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</si>
  <si>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</si>
  <si>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</si>
  <si>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</si>
  <si>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</si>
  <si>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</si>
  <si>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</si>
  <si>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</si>
  <si>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</si>
  <si>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</si>
  <si>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</si>
  <si>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</si>
  <si>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</si>
  <si>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</si>
  <si>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</si>
  <si>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</si>
  <si>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</si>
  <si>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</si>
  <si>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</si>
  <si>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</si>
  <si>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</si>
  <si>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</si>
  <si>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</si>
  <si>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</si>
  <si>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</si>
  <si>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</si>
  <si>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</si>
  <si>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</si>
  <si>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</si>
  <si>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</si>
  <si>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</si>
  <si>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</si>
  <si>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</si>
  <si>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</si>
  <si>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</si>
  <si>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</si>
  <si>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</si>
  <si>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</si>
  <si>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</si>
  <si>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</si>
  <si>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</si>
  <si>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</si>
  <si>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</si>
  <si>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</si>
  <si>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</si>
  <si>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</si>
  <si>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</si>
  <si>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</si>
  <si>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</si>
  <si>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</si>
  <si>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</si>
  <si>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</si>
  <si>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</si>
  <si>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</si>
  <si>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</si>
  <si>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</si>
  <si>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</si>
  <si>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</si>
  <si>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</si>
  <si>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</si>
  <si>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</si>
  <si>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</si>
  <si>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</si>
  <si>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</si>
  <si>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</si>
  <si>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</si>
  <si>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</si>
  <si>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</si>
  <si>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</si>
  <si>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</si>
  <si>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</si>
  <si>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</si>
  <si>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</si>
  <si>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</si>
  <si>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</si>
  <si>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</si>
  <si>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</si>
  <si>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</si>
  <si>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</si>
  <si>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</si>
  <si>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</si>
  <si>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</si>
  <si>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</si>
  <si>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</si>
  <si>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</si>
  <si>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</si>
  <si>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</si>
  <si>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</si>
  <si>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</si>
  <si>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</si>
  <si>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</si>
  <si>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</si>
  <si>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</si>
  <si>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</si>
  <si>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</si>
  <si>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</si>
  <si>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</si>
  <si>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</si>
  <si>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</si>
  <si>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</si>
  <si>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</si>
  <si>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</si>
  <si>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</si>
  <si>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</si>
  <si>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</si>
  <si>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</si>
  <si>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</si>
  <si>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</si>
  <si>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</si>
  <si>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</si>
  <si>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</si>
  <si>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</si>
  <si>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</si>
  <si>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</si>
  <si>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</si>
  <si>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</si>
  <si>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</si>
  <si>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</si>
  <si>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</si>
  <si>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</si>
  <si>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</si>
  <si>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</si>
  <si>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</si>
  <si>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</si>
  <si>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</si>
  <si>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</si>
  <si>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</si>
  <si>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</si>
  <si>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</si>
  <si>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</si>
  <si>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</si>
  <si>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</si>
  <si>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</si>
  <si>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</si>
  <si>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</si>
  <si>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</si>
  <si>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</si>
  <si>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</si>
  <si>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</si>
  <si>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</si>
  <si>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</si>
  <si>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</si>
  <si>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</si>
  <si>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</si>
  <si>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</si>
  <si>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</si>
  <si>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</si>
  <si>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</si>
  <si>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</si>
  <si>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</si>
  <si>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</si>
  <si>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</si>
  <si>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</si>
  <si>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</si>
  <si>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</si>
  <si>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</si>
  <si>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</si>
  <si>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</si>
  <si>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</si>
  <si>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</si>
  <si>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</si>
  <si>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</si>
  <si>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</si>
  <si>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</si>
  <si>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</si>
  <si>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</si>
  <si>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</si>
  <si>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</si>
  <si>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</si>
  <si>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</si>
  <si>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</si>
  <si>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</si>
  <si>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</si>
  <si>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</si>
  <si>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</si>
  <si>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</si>
  <si>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</si>
  <si>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</si>
  <si>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</si>
  <si>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</si>
  <si>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</si>
  <si>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</si>
  <si>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</si>
  <si>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</si>
  <si>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</si>
  <si>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</si>
  <si>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</si>
  <si>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</si>
  <si>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</si>
  <si>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</si>
  <si>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</si>
  <si>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</si>
  <si>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</si>
  <si>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</si>
  <si>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</si>
  <si>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</si>
  <si>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</si>
  <si>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</si>
  <si>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</si>
  <si>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</si>
  <si>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</si>
  <si>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</si>
  <si>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</si>
  <si>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</si>
  <si>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</si>
  <si>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</si>
  <si>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</si>
  <si>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</si>
  <si>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</si>
  <si>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</si>
  <si>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</si>
  <si>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</si>
  <si>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</si>
  <si>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</si>
  <si>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</si>
  <si>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</si>
  <si>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</si>
  <si>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</si>
  <si>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</si>
  <si>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</si>
  <si>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</si>
  <si>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</si>
  <si>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</si>
  <si>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</si>
  <si>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</si>
  <si>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</si>
  <si>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</si>
  <si>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</si>
  <si>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</si>
  <si>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</si>
  <si>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</si>
  <si>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</si>
  <si>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</si>
  <si>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</si>
  <si>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</si>
  <si>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</si>
  <si>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</si>
  <si>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</si>
  <si>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</si>
  <si>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</si>
  <si>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</si>
  <si>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</si>
  <si>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</si>
  <si>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</si>
  <si>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</si>
  <si>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</si>
  <si>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</si>
  <si>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</si>
  <si>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</si>
  <si>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</si>
  <si>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</si>
  <si>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</si>
  <si>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</si>
  <si>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</si>
  <si>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</si>
  <si>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</si>
  <si>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</si>
  <si>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</si>
  <si>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</si>
  <si>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</si>
  <si>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</si>
  <si>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</si>
  <si>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</si>
  <si>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</si>
  <si>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</si>
  <si>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</si>
  <si>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</si>
  <si>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</si>
  <si>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</si>
  <si>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</si>
  <si>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</si>
  <si>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</si>
  <si>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</si>
  <si>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</si>
  <si>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</si>
  <si>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</si>
  <si>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</si>
  <si>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</si>
  <si>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</si>
  <si>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</si>
  <si>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</si>
  <si>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</si>
  <si>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</si>
  <si>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</si>
  <si>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</si>
  <si>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</si>
  <si>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</si>
  <si>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</si>
  <si>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</si>
  <si>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</si>
  <si>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</si>
  <si>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</si>
  <si>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</si>
  <si>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</si>
  <si>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</si>
  <si>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</si>
  <si>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</si>
  <si>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</si>
  <si>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</si>
  <si>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</si>
  <si>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</si>
  <si>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</si>
  <si>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</si>
  <si>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</si>
  <si>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</si>
  <si>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</si>
  <si>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</si>
  <si>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</si>
  <si>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</si>
  <si>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</si>
  <si>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</si>
  <si>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</si>
  <si>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</si>
  <si>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</si>
  <si>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</si>
  <si>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</si>
  <si>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</si>
  <si>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</si>
  <si>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</si>
  <si>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</si>
  <si>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</si>
  <si>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</si>
  <si>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</si>
  <si>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</si>
  <si>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</si>
  <si>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</si>
  <si>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</si>
  <si>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</si>
  <si>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</si>
  <si>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</si>
  <si>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</si>
  <si>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</si>
  <si>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</si>
  <si>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</si>
  <si>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</si>
  <si>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</si>
  <si>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</si>
  <si>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</si>
  <si>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</si>
  <si>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</si>
  <si>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</si>
  <si>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</si>
  <si>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</si>
  <si>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</si>
  <si>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</si>
  <si>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</si>
  <si>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</si>
  <si>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</si>
  <si>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</si>
  <si>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</si>
  <si>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</si>
  <si>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</si>
  <si>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</si>
  <si>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</si>
  <si>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</si>
  <si>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</si>
  <si>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</si>
  <si>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</si>
  <si>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</si>
  <si>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</si>
  <si>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</si>
  <si>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</si>
  <si>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</si>
  <si>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</si>
  <si>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</si>
  <si>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</si>
  <si>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</si>
  <si>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</si>
  <si>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</si>
  <si>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</si>
  <si>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</si>
  <si>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</si>
  <si>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</si>
  <si>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</si>
  <si>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</si>
  <si>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</si>
  <si>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</si>
  <si>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</si>
  <si>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</si>
  <si>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</si>
  <si>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</si>
  <si>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</si>
  <si>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</si>
  <si>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</si>
  <si>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</si>
  <si>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</si>
  <si>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</si>
  <si>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</si>
  <si>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</si>
  <si>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</si>
  <si>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</si>
  <si>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</si>
  <si>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</si>
  <si>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</si>
  <si>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</si>
  <si>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</si>
  <si>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</si>
  <si>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</si>
  <si>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</si>
  <si>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</si>
  <si>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</si>
  <si>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</si>
  <si>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</si>
  <si>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</si>
  <si>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</si>
  <si>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</si>
  <si>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</si>
  <si>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</si>
  <si>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</si>
  <si>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</si>
  <si>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</si>
  <si>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</si>
  <si>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</si>
  <si>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</si>
  <si>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</si>
  <si>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</si>
  <si>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</si>
  <si>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</si>
  <si>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</si>
  <si>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</si>
  <si>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</si>
  <si>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</si>
  <si>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</si>
  <si>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</si>
  <si>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</si>
  <si>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</si>
  <si>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</si>
  <si>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</si>
  <si>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</si>
  <si>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</si>
  <si>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</si>
  <si>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</si>
  <si>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</si>
  <si>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</si>
  <si>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</si>
  <si>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</si>
  <si>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</si>
  <si>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</si>
  <si>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</si>
  <si>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</si>
  <si>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</si>
  <si>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</si>
  <si>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</si>
  <si>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</si>
  <si>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</si>
  <si>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</si>
  <si>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</si>
  <si>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</si>
  <si>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</si>
  <si>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</si>
  <si>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</si>
  <si>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</si>
  <si>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</si>
  <si>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</si>
  <si>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</si>
  <si>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</si>
  <si>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</si>
  <si>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</si>
  <si>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</si>
  <si>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</si>
  <si>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</si>
  <si>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</si>
  <si>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</si>
  <si>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</si>
  <si>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</si>
  <si>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</si>
  <si>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</si>
  <si>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</si>
  <si>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</si>
  <si>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</si>
  <si>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</si>
  <si>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</si>
  <si>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</si>
  <si>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</si>
  <si>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</si>
  <si>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</si>
  <si>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</si>
  <si>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</si>
  <si>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</si>
  <si>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</si>
  <si>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</si>
  <si>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</si>
  <si>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</si>
  <si>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</si>
  <si>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</si>
  <si>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</si>
  <si>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</si>
  <si>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</si>
  <si>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</si>
  <si>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</si>
  <si>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</si>
  <si>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</si>
  <si>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</si>
  <si>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</si>
  <si>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</si>
  <si>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</si>
  <si>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</si>
  <si>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</si>
  <si>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</si>
  <si>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</si>
  <si>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</si>
  <si>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</si>
  <si>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</si>
  <si>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</si>
  <si>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</si>
  <si>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</si>
  <si>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</si>
  <si>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</si>
  <si>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</si>
  <si>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</si>
  <si>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</si>
  <si>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</si>
  <si>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</si>
  <si>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</si>
  <si>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</si>
  <si>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</si>
  <si>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</si>
  <si>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</si>
  <si>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</si>
  <si>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</si>
  <si>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</si>
  <si>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</si>
  <si>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</si>
  <si>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</si>
  <si>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</si>
  <si>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</si>
  <si>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</si>
  <si>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</si>
  <si>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</si>
  <si>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</si>
  <si>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</si>
  <si>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</si>
  <si>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</si>
  <si>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</si>
  <si>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</si>
  <si>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</si>
  <si>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</si>
  <si>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</si>
  <si>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</si>
  <si>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</si>
  <si>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</si>
  <si>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</si>
  <si>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</si>
  <si>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</si>
  <si>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</si>
  <si>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</si>
  <si>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</si>
  <si>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</si>
  <si>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</si>
  <si>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</si>
  <si>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</si>
  <si>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</si>
  <si>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</si>
  <si>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</si>
  <si>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</si>
  <si>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</si>
  <si>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</si>
  <si>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</si>
  <si>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</si>
  <si>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</si>
  <si>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</si>
  <si>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</si>
  <si>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</si>
  <si>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</si>
  <si>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</si>
  <si>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</si>
  <si>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</si>
  <si>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</si>
  <si>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</si>
  <si>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</si>
  <si>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</si>
  <si>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</si>
  <si>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</si>
  <si>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</si>
  <si>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</si>
  <si>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</si>
  <si>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</si>
  <si>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</si>
  <si>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</si>
  <si>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</si>
  <si>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</si>
  <si>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</si>
  <si>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</si>
  <si>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</si>
  <si>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</si>
  <si>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</si>
  <si>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</si>
  <si>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</si>
  <si>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</si>
  <si>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</si>
  <si>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</si>
  <si>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</si>
  <si>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</si>
  <si>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</si>
  <si>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</si>
  <si>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</si>
  <si>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</si>
  <si>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</si>
  <si>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</si>
  <si>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</si>
  <si>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</si>
  <si>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</si>
  <si>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</si>
  <si>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</si>
  <si>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</si>
  <si>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</si>
  <si>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</si>
  <si>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</si>
  <si>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</si>
  <si>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</si>
  <si>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</si>
  <si>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</si>
  <si>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</si>
  <si>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</si>
  <si>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</si>
  <si>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</si>
  <si>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</si>
  <si>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</si>
  <si>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</si>
  <si>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</si>
  <si>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</si>
  <si>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</si>
  <si>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</si>
  <si>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</si>
  <si>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</si>
  <si>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</si>
  <si>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</si>
  <si>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</si>
  <si>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</si>
  <si>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</si>
  <si>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</si>
  <si>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</si>
  <si>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</si>
  <si>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</si>
  <si>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</si>
  <si>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</si>
  <si>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</si>
  <si>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</si>
  <si>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</si>
  <si>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</si>
  <si>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</si>
  <si>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</si>
  <si>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</si>
  <si>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</si>
  <si>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</si>
  <si>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</si>
  <si>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</si>
  <si>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</si>
  <si>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</si>
  <si>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</si>
  <si>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</si>
  <si>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</si>
  <si>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</si>
  <si>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</si>
  <si>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</si>
  <si>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</si>
  <si>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</si>
  <si>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</si>
  <si>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</si>
  <si>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</si>
  <si>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</si>
  <si>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</si>
  <si>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</si>
  <si>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</si>
  <si>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</si>
  <si>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</si>
  <si>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</si>
  <si>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</si>
  <si>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</si>
  <si>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</si>
  <si>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</si>
  <si>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</si>
  <si>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</si>
  <si>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</si>
  <si>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</si>
  <si>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</si>
  <si>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</si>
  <si>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</si>
  <si>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</si>
  <si>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</si>
  <si>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</si>
  <si>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</si>
  <si>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</si>
  <si>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</si>
  <si>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</si>
  <si>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</si>
  <si>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</si>
  <si>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</si>
  <si>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</si>
  <si>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</si>
  <si>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</si>
  <si>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</si>
  <si>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</si>
  <si>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</si>
  <si>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</si>
  <si>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</si>
  <si>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</si>
  <si>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</si>
  <si>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</si>
  <si>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</si>
  <si>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</si>
  <si>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</si>
  <si>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</si>
  <si>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</si>
  <si>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</si>
  <si>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</si>
  <si>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</si>
  <si>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</si>
  <si>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</si>
  <si>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</si>
  <si>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</si>
  <si>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</si>
  <si>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</si>
  <si>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</si>
  <si>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</si>
  <si>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</si>
  <si>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</si>
  <si>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</si>
  <si>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</si>
  <si>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</si>
  <si>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</si>
  <si>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</si>
  <si>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</si>
  <si>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</si>
  <si>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</si>
  <si>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</si>
  <si>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</si>
  <si>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</si>
  <si>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</si>
  <si>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</si>
  <si>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</si>
  <si>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</si>
  <si>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</si>
  <si>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</si>
  <si>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</si>
  <si>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</si>
  <si>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</si>
  <si>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</si>
  <si>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</si>
  <si>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</si>
  <si>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</si>
  <si>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</si>
  <si>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</si>
  <si>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</si>
  <si>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</si>
  <si>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</si>
  <si>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</si>
  <si>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</si>
  <si>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</si>
  <si>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</si>
  <si>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</si>
  <si>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</si>
  <si>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</si>
  <si>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</si>
  <si>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</si>
  <si>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</si>
  <si>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</si>
  <si>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</si>
  <si>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</si>
  <si>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</si>
  <si>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</si>
  <si>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</si>
  <si>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</si>
  <si>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</si>
  <si>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</si>
  <si>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</si>
  <si>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</si>
  <si>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</si>
  <si>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</si>
  <si>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</si>
  <si>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</si>
  <si>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</si>
  <si>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</si>
  <si>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</si>
  <si>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</si>
  <si>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</si>
  <si>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</si>
  <si>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</si>
  <si>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</si>
  <si>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</si>
  <si>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</si>
  <si>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</si>
  <si>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</si>
  <si>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</si>
  <si>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</si>
  <si>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</si>
  <si>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</si>
  <si>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</si>
  <si>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</si>
  <si>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</si>
  <si>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</si>
  <si>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</si>
  <si>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</si>
  <si>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</si>
  <si>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</si>
  <si>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</si>
  <si>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</si>
  <si>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</si>
  <si>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</si>
  <si>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</si>
  <si>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</si>
  <si>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</si>
  <si>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</si>
  <si>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</si>
  <si>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</si>
  <si>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</si>
  <si>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</si>
  <si>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</si>
  <si>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</si>
  <si>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</si>
  <si>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</si>
  <si>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</si>
  <si>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</si>
  <si>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</si>
  <si>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</si>
  <si>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</si>
  <si>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</si>
  <si>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</si>
  <si>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</si>
  <si>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</si>
  <si>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</si>
  <si>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</si>
  <si>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</si>
  <si>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</si>
  <si>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</si>
  <si>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</si>
  <si>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</si>
  <si>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</si>
  <si>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</si>
  <si>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</si>
  <si>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</si>
  <si>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</si>
  <si>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</si>
  <si>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</si>
  <si>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</si>
  <si>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</si>
  <si>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</si>
  <si>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</si>
  <si>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</si>
  <si>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</si>
  <si>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</si>
  <si>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</si>
  <si>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</si>
  <si>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</si>
  <si>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</si>
  <si>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</si>
  <si>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</si>
  <si>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</si>
  <si>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</si>
  <si>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</si>
  <si>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</si>
  <si>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</si>
  <si>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</si>
  <si>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</si>
  <si>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</si>
  <si>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</si>
  <si>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</si>
  <si>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</si>
  <si>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</si>
  <si>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</si>
  <si>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</si>
  <si>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</si>
  <si>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</si>
  <si>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</si>
  <si>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</si>
  <si>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</si>
  <si>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</si>
  <si>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</si>
  <si>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</si>
  <si>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</si>
  <si>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</si>
  <si>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</si>
  <si>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</si>
  <si>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</si>
  <si>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</si>
  <si>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</si>
  <si>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</si>
  <si>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</si>
  <si>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</si>
  <si>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</si>
  <si>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</si>
  <si>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</si>
  <si>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</si>
  <si>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</si>
  <si>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</si>
  <si>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</si>
  <si>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</si>
  <si>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</si>
  <si>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</si>
  <si>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</si>
  <si>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</si>
  <si>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</si>
  <si>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</si>
  <si>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</si>
  <si>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</si>
  <si>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</si>
  <si>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</si>
  <si>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</si>
  <si>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</si>
  <si>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</si>
  <si>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</si>
  <si>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</si>
  <si>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</si>
  <si>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</si>
  <si>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</si>
  <si>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</si>
  <si>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</si>
  <si>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</si>
  <si>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</si>
  <si>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</si>
  <si>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</si>
  <si>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</si>
  <si>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</si>
  <si>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</si>
  <si>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</si>
  <si>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</si>
  <si>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</si>
  <si>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</si>
  <si>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</si>
  <si>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</si>
  <si>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</si>
  <si>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</si>
  <si>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</si>
  <si>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</si>
  <si>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</si>
  <si>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</si>
  <si>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</si>
  <si>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</si>
  <si>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</si>
  <si>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</si>
  <si>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</si>
  <si>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</si>
  <si>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</si>
  <si>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</si>
  <si>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</si>
  <si>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</si>
  <si>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</si>
  <si>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</si>
  <si>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</si>
  <si>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</si>
  <si>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</si>
  <si>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</si>
  <si>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</si>
  <si>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</si>
  <si>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</si>
  <si>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</si>
  <si>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</si>
  <si>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</si>
  <si>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</si>
  <si>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</si>
  <si>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</si>
  <si>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</si>
  <si>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</si>
  <si>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</si>
  <si>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</si>
  <si>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</si>
  <si>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</si>
  <si>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</si>
  <si>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</si>
  <si>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</si>
  <si>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</si>
  <si>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</si>
  <si>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</si>
  <si>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</si>
  <si>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</si>
  <si>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</si>
  <si>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</si>
  <si>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</si>
  <si>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</si>
  <si>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</si>
  <si>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</si>
  <si>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</si>
  <si>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</si>
  <si>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</si>
  <si>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</si>
  <si>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</si>
  <si>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</si>
  <si>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</si>
  <si>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</si>
  <si>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</si>
  <si>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</si>
  <si>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</si>
  <si>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</si>
  <si>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</si>
  <si>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</si>
  <si>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</si>
  <si>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</si>
  <si>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</si>
  <si>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</si>
  <si>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</si>
  <si>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</si>
  <si>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</si>
  <si>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</si>
  <si>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</si>
  <si>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</si>
  <si>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</si>
  <si>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</si>
  <si>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</si>
  <si>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</si>
  <si>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</si>
  <si>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</si>
  <si>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</si>
  <si>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</si>
  <si>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</si>
  <si>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</si>
  <si>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</si>
  <si>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</si>
  <si>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</si>
  <si>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</si>
  <si>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</si>
  <si>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</si>
  <si>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</si>
  <si>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</si>
  <si>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</si>
  <si>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</si>
  <si>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</si>
  <si>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</si>
  <si>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</si>
  <si>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</si>
  <si>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</si>
  <si>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</si>
  <si>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</si>
  <si>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</si>
  <si>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</si>
  <si>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</si>
  <si>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</si>
  <si>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</si>
  <si>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</si>
  <si>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</si>
  <si>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</si>
  <si>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</si>
  <si>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</si>
  <si>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</si>
  <si>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</si>
  <si>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</si>
  <si>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</si>
  <si>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</si>
  <si>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</si>
  <si>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</si>
  <si>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</si>
  <si>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</si>
  <si>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</si>
  <si>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</si>
  <si>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</si>
  <si>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</si>
  <si>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</si>
  <si>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</si>
  <si>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</si>
  <si>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</si>
  <si>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</si>
  <si>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</si>
  <si>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</si>
  <si>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</si>
  <si>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</si>
  <si>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</si>
  <si>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</si>
  <si>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</si>
  <si>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</si>
  <si>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</si>
  <si>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</si>
  <si>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</si>
  <si>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</si>
  <si>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</si>
  <si>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</si>
  <si>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</si>
  <si>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</si>
  <si>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</si>
  <si>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</si>
  <si>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</si>
  <si>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</si>
  <si>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</si>
  <si>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</si>
  <si>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</si>
  <si>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</si>
  <si>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</si>
  <si>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</si>
  <si>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</si>
  <si>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</si>
  <si>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</si>
  <si>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</si>
  <si>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</si>
  <si>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</si>
  <si>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</si>
  <si>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</si>
  <si>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</si>
  <si>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</si>
  <si>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</si>
  <si>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</si>
  <si>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</si>
  <si>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</si>
  <si>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</si>
  <si>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</si>
  <si>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</si>
  <si>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</si>
  <si>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</si>
  <si>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</si>
  <si>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</si>
  <si>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</si>
  <si>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</si>
  <si>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</si>
  <si>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</si>
  <si>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</si>
  <si>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</si>
  <si>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</si>
  <si>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</si>
  <si>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</si>
  <si>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</si>
  <si>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</si>
  <si>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</si>
  <si>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</si>
  <si>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</si>
  <si>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</si>
  <si>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</si>
  <si>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</si>
  <si>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</si>
  <si>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</si>
  <si>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</si>
  <si>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</si>
  <si>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</si>
  <si>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</si>
  <si>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</si>
  <si>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</si>
  <si>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</si>
  <si>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</si>
  <si>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</si>
  <si>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</si>
  <si>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</si>
  <si>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</si>
  <si>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</si>
  <si>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</si>
  <si>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</si>
  <si>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</si>
  <si>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</si>
  <si>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</si>
  <si>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</si>
  <si>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</si>
  <si>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</si>
  <si>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</si>
  <si>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</si>
  <si>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</si>
  <si>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</si>
  <si>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</si>
  <si>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</si>
  <si>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</si>
  <si>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</si>
  <si>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</si>
  <si>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</si>
  <si>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</si>
  <si>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</si>
  <si>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</si>
  <si>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</si>
  <si>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</si>
  <si>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</si>
  <si>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</si>
  <si>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</si>
  <si>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</si>
  <si>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</si>
  <si>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</si>
  <si>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</si>
  <si>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</si>
  <si>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</si>
  <si>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</si>
  <si>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</si>
  <si>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</si>
  <si>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</si>
  <si>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</si>
  <si>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</si>
  <si>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</si>
  <si>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</si>
  <si>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</si>
  <si>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</si>
  <si>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</si>
  <si>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</si>
  <si>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</si>
  <si>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</si>
  <si>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</si>
  <si>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</si>
  <si>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</si>
  <si>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</si>
  <si>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</si>
  <si>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</si>
  <si>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</si>
  <si>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</si>
  <si>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</si>
  <si>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</si>
  <si>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</si>
  <si>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</si>
  <si>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</si>
  <si>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</si>
  <si>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</si>
  <si>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</si>
  <si>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</si>
  <si>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</si>
  <si>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</si>
  <si>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</si>
  <si>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</si>
  <si>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</si>
  <si>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</si>
  <si>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</si>
  <si>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</si>
  <si>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</si>
  <si>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</si>
  <si>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</si>
  <si>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</si>
  <si>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</si>
  <si>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</si>
  <si>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</si>
  <si>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</si>
  <si>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</si>
  <si>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</si>
  <si>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</si>
  <si>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</si>
  <si>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</si>
  <si>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</si>
  <si>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</si>
  <si>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</si>
  <si>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</si>
  <si>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</si>
  <si>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</si>
  <si>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</si>
  <si>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</si>
  <si>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</si>
  <si>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</si>
  <si>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</si>
  <si>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</si>
  <si>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</si>
  <si>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</si>
  <si>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</si>
  <si>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</si>
  <si>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</si>
  <si>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</si>
  <si>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</si>
  <si>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</si>
  <si>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</si>
  <si>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</si>
  <si>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</si>
  <si>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</si>
  <si>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</si>
  <si>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</si>
  <si>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</si>
  <si>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</si>
  <si>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</si>
  <si>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</si>
  <si>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</si>
  <si>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</si>
  <si>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</si>
  <si>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</si>
  <si>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</si>
  <si>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</si>
  <si>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</si>
  <si>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</si>
  <si>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</si>
  <si>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</si>
  <si>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</si>
  <si>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</si>
  <si>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</si>
  <si>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</si>
  <si>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</si>
  <si>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</si>
  <si>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</si>
  <si>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</si>
  <si>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</si>
  <si>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</si>
  <si>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</si>
  <si>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</si>
  <si>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</si>
  <si>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</si>
  <si>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</si>
  <si>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</si>
  <si>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</si>
  <si>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</si>
  <si>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</si>
  <si>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</si>
  <si>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</si>
  <si>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</si>
  <si>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</si>
  <si>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</si>
  <si>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</si>
  <si>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</si>
  <si>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</si>
  <si>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</si>
  <si>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</si>
  <si>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</si>
  <si>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</si>
  <si>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</si>
  <si>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</si>
  <si>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</si>
  <si>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</si>
  <si>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</si>
  <si>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</si>
  <si>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</si>
  <si>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</si>
  <si>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</si>
  <si>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</si>
  <si>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</si>
  <si>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</si>
  <si>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</si>
  <si>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</si>
  <si>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</si>
  <si>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</si>
  <si>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</si>
  <si>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</si>
  <si>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</si>
  <si>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</si>
  <si>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</si>
  <si>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</si>
  <si>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</si>
  <si>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</si>
  <si>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</si>
  <si>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</si>
  <si>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</si>
  <si>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</si>
  <si>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</si>
  <si>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</si>
  <si>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</si>
  <si>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</si>
  <si>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</si>
  <si>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</si>
  <si>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</si>
  <si>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</si>
  <si>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</si>
  <si>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</si>
  <si>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</si>
  <si>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</si>
  <si>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</si>
  <si>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</si>
  <si>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</si>
  <si>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</si>
  <si>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</si>
  <si>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</si>
  <si>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</si>
  <si>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</si>
  <si>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</si>
  <si>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</si>
  <si>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</si>
  <si>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</si>
  <si>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</si>
  <si>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</si>
  <si>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</si>
  <si>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</si>
  <si>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</si>
  <si>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</si>
  <si>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</si>
  <si>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</si>
  <si>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</si>
  <si>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</si>
  <si>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</si>
  <si>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</si>
  <si>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</si>
  <si>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</si>
  <si>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</si>
  <si>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</si>
  <si>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</si>
  <si>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</si>
  <si>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</si>
  <si>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</si>
  <si>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</si>
  <si>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</si>
  <si>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</si>
  <si>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</si>
  <si>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</si>
  <si>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</si>
  <si>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</si>
  <si>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</si>
  <si>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</si>
  <si>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</si>
  <si>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</si>
  <si>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</si>
  <si>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</si>
  <si>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</si>
  <si>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</si>
  <si>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</si>
  <si>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</si>
  <si>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</si>
  <si>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</si>
  <si>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</si>
  <si>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</si>
  <si>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</si>
  <si>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</si>
  <si>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</si>
  <si>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</si>
  <si>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</si>
  <si>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</si>
  <si>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</si>
  <si>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</si>
  <si>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</si>
  <si>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</si>
  <si>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</si>
  <si>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</si>
  <si>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</si>
  <si>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</si>
  <si>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</si>
  <si>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</si>
  <si>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</si>
  <si>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</si>
  <si>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</si>
  <si>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</si>
  <si>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</si>
  <si>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</si>
  <si>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</si>
  <si>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</si>
  <si>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</si>
  <si>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</si>
  <si>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</si>
  <si>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</si>
  <si>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</si>
  <si>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</si>
  <si>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</si>
  <si>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</si>
  <si>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</si>
  <si>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</si>
  <si>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</si>
  <si>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</si>
  <si>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</si>
  <si>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</si>
  <si>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</si>
  <si>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</si>
  <si>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</si>
  <si>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</si>
  <si>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</si>
  <si>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</si>
  <si>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</si>
  <si>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</si>
  <si>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</si>
  <si>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</si>
  <si>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</si>
  <si>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</si>
  <si>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</si>
  <si>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</si>
  <si>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</si>
  <si>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</si>
  <si>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</si>
  <si>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</si>
  <si>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</si>
  <si>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</si>
  <si>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</si>
  <si>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</si>
  <si>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</si>
  <si>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</si>
  <si>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</si>
  <si>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</si>
  <si>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</si>
  <si>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</si>
  <si>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</si>
  <si>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</si>
  <si>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</si>
  <si>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</si>
  <si>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</si>
  <si>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</si>
  <si>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</si>
  <si>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</si>
  <si>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</si>
  <si>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</si>
  <si>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</si>
  <si>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</si>
  <si>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</si>
  <si>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</si>
  <si>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</si>
  <si>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</si>
  <si>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</si>
  <si>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</si>
  <si>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</si>
  <si>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</si>
  <si>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</si>
  <si>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</si>
  <si>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</si>
  <si>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</si>
  <si>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</si>
  <si>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</si>
  <si>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</si>
  <si>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</si>
  <si>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</si>
  <si>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</si>
  <si>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</si>
  <si>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</si>
  <si>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</si>
  <si>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</si>
  <si>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</si>
  <si>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</si>
  <si>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</si>
  <si>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</si>
  <si>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</si>
  <si>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</si>
  <si>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</si>
  <si>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</si>
  <si>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</si>
  <si>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</si>
  <si>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</si>
  <si>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</si>
  <si>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</si>
  <si>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</si>
  <si>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</si>
  <si>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</si>
  <si>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</si>
  <si>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</si>
  <si>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</si>
  <si>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</si>
  <si>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</si>
  <si>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</si>
  <si>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</si>
  <si>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</si>
  <si>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</si>
  <si>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</si>
  <si>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</si>
  <si>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</si>
  <si>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</si>
  <si>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</si>
  <si>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</si>
  <si>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</si>
  <si>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</si>
  <si>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</si>
  <si>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</si>
  <si>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</si>
  <si>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</si>
  <si>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</si>
  <si>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</si>
  <si>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</si>
  <si>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</si>
  <si>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</si>
  <si>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</si>
  <si>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</si>
  <si>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</si>
  <si>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</si>
  <si>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</si>
  <si>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</si>
  <si>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</si>
  <si>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</si>
  <si>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</si>
  <si>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</si>
  <si>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</si>
  <si>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</si>
  <si>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</si>
  <si>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</si>
  <si>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</si>
  <si>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</si>
  <si>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</si>
  <si>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</si>
  <si>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</si>
  <si>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</si>
  <si>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</si>
  <si>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</si>
  <si>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</si>
  <si>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</si>
  <si>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</si>
  <si>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</si>
  <si>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</si>
  <si>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</si>
  <si>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</si>
  <si>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</si>
  <si>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</si>
  <si>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</si>
  <si>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</si>
  <si>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</si>
  <si>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</si>
  <si>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</si>
  <si>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</si>
  <si>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</si>
  <si>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</si>
  <si>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</si>
  <si>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</si>
  <si>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</si>
  <si>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</si>
  <si>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</si>
  <si>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</si>
  <si>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</si>
  <si>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</si>
  <si>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</si>
  <si>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</si>
  <si>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</si>
  <si>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</si>
  <si>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</si>
  <si>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</si>
  <si>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</si>
  <si>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</si>
  <si>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</si>
  <si>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</si>
  <si>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</si>
  <si>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</si>
  <si>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</si>
  <si>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</si>
  <si>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</si>
  <si>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</si>
  <si>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</si>
  <si>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</si>
  <si>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</si>
  <si>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</si>
  <si>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</si>
  <si>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</si>
  <si>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</si>
  <si>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</si>
  <si>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</si>
  <si>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</si>
  <si>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</si>
  <si>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</si>
  <si>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</si>
  <si>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</si>
  <si>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</si>
  <si>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</si>
  <si>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</si>
  <si>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</si>
  <si>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</si>
  <si>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</si>
  <si>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</si>
  <si>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</si>
  <si>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</si>
  <si>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</si>
  <si>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</si>
  <si>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</si>
  <si>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</si>
  <si>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</si>
  <si>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</si>
  <si>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</si>
  <si>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</si>
  <si>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</si>
  <si>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</si>
  <si>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</si>
  <si>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</si>
  <si>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</si>
  <si>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</si>
  <si>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</si>
  <si>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</si>
  <si>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</si>
  <si>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</si>
  <si>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</si>
  <si>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</si>
  <si>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</si>
  <si>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</si>
  <si>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</si>
  <si>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</si>
  <si>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</si>
  <si>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</si>
  <si>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</si>
  <si>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</si>
  <si>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</si>
  <si>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</si>
  <si>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</si>
  <si>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</si>
  <si>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</si>
  <si>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</si>
  <si>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</si>
  <si>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</si>
  <si>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</si>
  <si>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</si>
  <si>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</si>
  <si>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</si>
  <si>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</si>
  <si>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</si>
  <si>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</si>
  <si>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</si>
  <si>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</si>
  <si>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</si>
  <si>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</si>
  <si>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</si>
  <si>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</si>
  <si>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</si>
  <si>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</si>
  <si>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</si>
  <si>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</si>
  <si>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</si>
  <si>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</si>
  <si>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</si>
  <si>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</si>
  <si>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</si>
  <si>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</si>
  <si>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</si>
  <si>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</si>
  <si>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</si>
  <si>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</si>
  <si>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</si>
  <si>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</si>
  <si>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</si>
  <si>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</si>
  <si>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</si>
  <si>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</si>
  <si>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</si>
  <si>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</si>
  <si>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</si>
  <si>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</si>
  <si>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</si>
  <si>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</si>
  <si>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</si>
  <si>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</si>
  <si>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</si>
  <si>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</si>
  <si>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</si>
  <si>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</si>
  <si>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</si>
  <si>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</si>
  <si>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</si>
  <si>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</si>
  <si>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</si>
  <si>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</si>
  <si>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</si>
  <si>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</si>
  <si>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</si>
  <si>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</si>
  <si>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</si>
  <si>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</si>
  <si>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</si>
  <si>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</si>
  <si>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</si>
  <si>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</si>
  <si>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</si>
  <si>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</si>
  <si>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</si>
  <si>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</si>
  <si>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</si>
  <si>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</si>
  <si>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</si>
  <si>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</si>
  <si>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</si>
  <si>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</si>
  <si>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</si>
  <si>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</si>
  <si>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</si>
  <si>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</si>
  <si>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</si>
  <si>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</si>
  <si>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</si>
  <si>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</si>
  <si>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</si>
  <si>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</si>
  <si>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</si>
  <si>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</si>
  <si>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</si>
  <si>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</si>
  <si>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</si>
  <si>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</si>
  <si>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</si>
  <si>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</si>
  <si>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</si>
  <si>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</si>
  <si>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</si>
  <si>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</si>
  <si>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</si>
  <si>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</si>
  <si>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</si>
  <si>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</si>
  <si>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</si>
  <si>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</si>
  <si>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</si>
  <si>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</si>
  <si>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</si>
  <si>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</si>
  <si>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</si>
  <si>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</si>
  <si>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</si>
  <si>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</si>
  <si>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</si>
  <si>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</si>
  <si>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</si>
  <si>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</si>
  <si>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</si>
  <si>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</si>
  <si>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</si>
  <si>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</si>
  <si>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</si>
  <si>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</si>
  <si>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</si>
  <si>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</si>
  <si>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</si>
  <si>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</si>
  <si>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</si>
  <si>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</si>
  <si>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</si>
  <si>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</si>
  <si>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</si>
  <si>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</si>
  <si>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</si>
  <si>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</si>
  <si>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</si>
  <si>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</si>
  <si>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</si>
  <si>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</si>
  <si>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</si>
  <si>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</si>
  <si>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</si>
  <si>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</si>
  <si>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</si>
  <si>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</si>
  <si>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</si>
  <si>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</si>
  <si>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</si>
  <si>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</si>
  <si>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</si>
  <si>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</si>
  <si>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</si>
  <si>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</si>
  <si>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</si>
  <si>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</si>
  <si>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</si>
  <si>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</si>
  <si>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</si>
  <si>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</si>
  <si>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</si>
  <si>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</si>
  <si>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</si>
  <si>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</si>
  <si>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</si>
  <si>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</si>
  <si>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</si>
  <si>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</si>
  <si>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</si>
  <si>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</si>
  <si>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</si>
  <si>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</si>
  <si>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</si>
  <si>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</si>
  <si>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</si>
  <si>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</si>
  <si>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</si>
  <si>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</si>
  <si>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</si>
  <si>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</si>
  <si>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</si>
  <si>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</si>
  <si>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</si>
  <si>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</si>
  <si>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</si>
  <si>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</si>
  <si>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</si>
  <si>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</si>
  <si>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</si>
  <si>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</si>
  <si>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</si>
  <si>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</si>
  <si>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</si>
  <si>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</si>
  <si>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</si>
  <si>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</si>
  <si>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</si>
  <si>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</si>
  <si>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</si>
  <si>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</si>
  <si>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</si>
  <si>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</si>
  <si>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</si>
  <si>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</si>
  <si>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</si>
  <si>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</si>
  <si>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</si>
  <si>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</si>
  <si>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</si>
  <si>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</si>
  <si>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</si>
  <si>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</si>
  <si>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</si>
  <si>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</si>
  <si>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</si>
  <si>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</si>
  <si>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</si>
  <si>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</si>
  <si>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</si>
  <si>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</si>
  <si>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</si>
  <si>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</si>
  <si>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</si>
  <si>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</si>
  <si>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</si>
  <si>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</si>
  <si>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</si>
  <si>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</si>
  <si>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</si>
  <si>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</si>
  <si>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</si>
  <si>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</si>
  <si>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</si>
  <si>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</si>
  <si>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</si>
  <si>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</si>
  <si>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</si>
  <si>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</si>
  <si>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</si>
  <si>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</si>
  <si>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</si>
  <si>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</si>
  <si>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</si>
  <si>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</si>
  <si>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</si>
  <si>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</si>
  <si>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</si>
  <si>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</si>
  <si>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</si>
  <si>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</si>
  <si>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</si>
  <si>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</si>
  <si>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</si>
  <si>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</si>
  <si>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</si>
  <si>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</si>
  <si>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</si>
  <si>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</si>
  <si>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</si>
  <si>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</si>
  <si>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</si>
  <si>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</si>
  <si>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</si>
  <si>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</si>
  <si>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</si>
  <si>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</si>
  <si>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</si>
  <si>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</si>
  <si>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</si>
  <si>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</si>
  <si>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</si>
  <si>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</si>
  <si>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</si>
  <si>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</si>
  <si>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</si>
  <si>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</si>
  <si>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</si>
  <si>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</si>
  <si>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</si>
  <si>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</si>
  <si>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</si>
  <si>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</si>
  <si>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</si>
  <si>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</si>
  <si>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</si>
  <si>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</si>
  <si>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</si>
  <si>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</si>
  <si>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</si>
  <si>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</si>
  <si>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</si>
  <si>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</si>
  <si>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</si>
  <si>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</si>
  <si>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</si>
  <si>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</si>
  <si>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</si>
  <si>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</si>
  <si>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</si>
  <si>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</si>
  <si>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</si>
  <si>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</si>
  <si>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</si>
  <si>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</si>
  <si>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</si>
  <si>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</si>
  <si>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</si>
  <si>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</si>
  <si>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</si>
  <si>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</si>
  <si>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</si>
  <si>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</si>
  <si>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</si>
  <si>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</si>
  <si>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</si>
  <si>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</si>
  <si>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</si>
  <si>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</si>
  <si>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</si>
  <si>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</si>
  <si>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</si>
  <si>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</si>
  <si>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</si>
  <si>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</si>
  <si>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</si>
  <si>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</si>
  <si>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</si>
  <si>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</si>
  <si>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</si>
  <si>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</si>
  <si>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</si>
  <si>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</si>
  <si>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</si>
  <si>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</si>
  <si>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</si>
  <si>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</si>
  <si>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</si>
  <si>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</si>
  <si>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</si>
  <si>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</si>
  <si>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</si>
  <si>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</si>
  <si>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</si>
  <si>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</si>
  <si>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</si>
  <si>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</si>
  <si>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</si>
  <si>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</si>
  <si>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</si>
  <si>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</si>
  <si>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</si>
  <si>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</si>
  <si>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</si>
  <si>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</si>
  <si>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</si>
  <si>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</si>
  <si>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</si>
  <si>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</si>
  <si>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</si>
  <si>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</si>
  <si>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</si>
  <si>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</si>
  <si>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</si>
  <si>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</si>
  <si>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</si>
  <si>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</si>
  <si>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</si>
  <si>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</si>
  <si>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</si>
  <si>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</si>
  <si>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</si>
  <si>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</si>
  <si>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</si>
  <si>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</si>
  <si>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</si>
  <si>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</si>
  <si>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</si>
  <si>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</si>
  <si>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</si>
  <si>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</si>
  <si>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</si>
  <si>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</si>
  <si>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</si>
  <si>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</si>
  <si>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</si>
  <si>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</si>
  <si>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</si>
  <si>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</si>
  <si>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</si>
  <si>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</si>
  <si>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</si>
  <si>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</si>
  <si>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</si>
  <si>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</si>
  <si>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</si>
  <si>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</si>
  <si>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</si>
  <si>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</si>
  <si>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</si>
  <si>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</si>
  <si>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</si>
  <si>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</si>
  <si>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</si>
  <si>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</si>
  <si>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</si>
  <si>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</si>
  <si>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</si>
  <si>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</si>
  <si>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</si>
  <si>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</si>
  <si>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</si>
  <si>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</si>
  <si>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</si>
  <si>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</si>
  <si>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</si>
  <si>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</si>
  <si>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</si>
  <si>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</si>
  <si>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</si>
  <si>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</si>
  <si>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</si>
  <si>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</si>
  <si>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</si>
  <si>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</si>
  <si>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</si>
  <si>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</si>
  <si>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</si>
  <si>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</si>
  <si>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</si>
  <si>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</si>
  <si>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</si>
  <si>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</si>
  <si>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</si>
  <si>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</si>
  <si>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</si>
  <si>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</si>
  <si>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</si>
  <si>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</si>
  <si>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</si>
  <si>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</si>
  <si>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</si>
  <si>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</si>
  <si>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</si>
  <si>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</si>
  <si>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</si>
  <si>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</si>
  <si>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</si>
  <si>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</si>
  <si>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</si>
  <si>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</si>
  <si>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</si>
  <si>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</si>
  <si>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</si>
  <si>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</si>
  <si>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</si>
  <si>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</si>
  <si>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</si>
  <si>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</si>
  <si>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</si>
  <si>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</si>
  <si>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</si>
  <si>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</si>
  <si>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</si>
  <si>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</si>
  <si>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</si>
  <si>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</si>
  <si>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</si>
  <si>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</si>
  <si>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</si>
  <si>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</si>
  <si>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</si>
  <si>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</si>
  <si>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</si>
  <si>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</si>
  <si>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</si>
  <si>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</si>
  <si>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</si>
  <si>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</si>
  <si>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</si>
  <si>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</si>
  <si>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</si>
  <si>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</si>
  <si>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</si>
  <si>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</si>
  <si>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</si>
  <si>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</si>
  <si>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</si>
  <si>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</si>
  <si>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</si>
  <si>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</si>
  <si>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</si>
  <si>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</si>
  <si>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</si>
  <si>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</si>
  <si>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</si>
  <si>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</si>
  <si>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</si>
  <si>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</si>
  <si>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</si>
  <si>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</si>
  <si>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</si>
  <si>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</si>
  <si>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</si>
  <si>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</si>
  <si>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</si>
  <si>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</si>
  <si>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</si>
  <si>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</si>
  <si>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</si>
  <si>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</si>
  <si>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</si>
  <si>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</si>
  <si>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</si>
  <si>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</si>
  <si>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</si>
  <si>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</si>
  <si>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</si>
  <si>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</si>
  <si>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</si>
  <si>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</si>
  <si>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</si>
  <si>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</si>
  <si>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</si>
  <si>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</si>
  <si>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</si>
  <si>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</si>
  <si>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</si>
  <si>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</si>
  <si>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</si>
  <si>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</si>
  <si>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</si>
  <si>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</si>
  <si>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</si>
  <si>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</si>
  <si>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</si>
  <si>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</si>
  <si>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</si>
  <si>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</si>
  <si>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</si>
  <si>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</si>
  <si>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</si>
  <si>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</si>
  <si>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</si>
  <si>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</si>
  <si>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</si>
  <si>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</si>
  <si>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</si>
  <si>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</si>
  <si>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</si>
  <si>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</si>
  <si>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</si>
  <si>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</si>
  <si>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</si>
  <si>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</si>
  <si>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</si>
  <si>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</si>
  <si>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</si>
  <si>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</si>
  <si>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</si>
  <si>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</si>
  <si>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</si>
  <si>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</si>
  <si>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</si>
  <si>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</si>
  <si>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</si>
  <si>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</si>
  <si>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</si>
  <si>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</si>
  <si>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</si>
  <si>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</si>
  <si>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</si>
  <si>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</si>
  <si>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</si>
  <si>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</si>
  <si>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</si>
  <si>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</si>
  <si>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</si>
  <si>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</si>
  <si>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</si>
  <si>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</si>
  <si>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</si>
  <si>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</si>
  <si>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</si>
  <si>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</si>
  <si>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</si>
  <si>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</si>
  <si>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</si>
  <si>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</si>
  <si>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</si>
  <si>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</si>
  <si>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</si>
  <si>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</si>
  <si>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</si>
  <si>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</si>
  <si>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</si>
  <si>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</si>
  <si>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</si>
  <si>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</si>
  <si>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</si>
  <si>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</si>
  <si>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</si>
  <si>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</si>
  <si>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</si>
  <si>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</si>
  <si>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</si>
  <si>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</si>
  <si>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</si>
  <si>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</si>
  <si>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</si>
  <si>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</si>
  <si>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</si>
  <si>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</si>
  <si>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</si>
  <si>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</si>
  <si>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</si>
  <si>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</si>
  <si>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</si>
  <si>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</si>
  <si>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</si>
  <si>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</si>
  <si>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</si>
  <si>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</si>
  <si>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</si>
  <si>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</si>
  <si>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</si>
  <si>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</si>
  <si>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</si>
  <si>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</si>
  <si>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</si>
  <si>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</si>
  <si>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</si>
  <si>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</si>
  <si>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</si>
  <si>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</si>
  <si>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</si>
  <si>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</si>
  <si>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</si>
  <si>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</si>
  <si>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</si>
  <si>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</si>
  <si>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</si>
  <si>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</si>
  <si>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</si>
  <si>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</si>
  <si>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</si>
  <si>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</si>
  <si>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</si>
  <si>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</si>
  <si>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</si>
  <si>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</si>
  <si>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</si>
  <si>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</si>
  <si>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</si>
  <si>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</si>
  <si>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</si>
  <si>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</si>
  <si>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</si>
  <si>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</si>
  <si>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</si>
  <si>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</si>
  <si>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</si>
  <si>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</si>
  <si>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</si>
  <si>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</si>
  <si>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</si>
  <si>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</si>
  <si>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</si>
  <si>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</si>
  <si>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</si>
  <si>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</si>
  <si>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</si>
  <si>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</si>
  <si>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</si>
  <si>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</si>
  <si>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</si>
  <si>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</si>
  <si>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</si>
  <si>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</si>
  <si>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</si>
  <si>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</si>
  <si>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</si>
  <si>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</si>
  <si>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</si>
  <si>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</si>
  <si>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</si>
  <si>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</si>
  <si>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</si>
  <si>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</si>
  <si>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</si>
  <si>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</si>
  <si>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</si>
  <si>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</si>
  <si>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</si>
  <si>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</si>
  <si>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</si>
  <si>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</si>
  <si>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</si>
  <si>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</si>
  <si>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</si>
  <si>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</si>
  <si>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</si>
  <si>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</si>
  <si>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</si>
  <si>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</si>
  <si>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</si>
  <si>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</si>
  <si>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</si>
  <si>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</si>
  <si>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</si>
  <si>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</si>
  <si>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</si>
  <si>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</si>
  <si>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</si>
  <si>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</si>
  <si>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</si>
  <si>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</si>
  <si>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</si>
  <si>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</si>
  <si>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</si>
  <si>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</si>
  <si>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</si>
  <si>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</si>
  <si>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</si>
  <si>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</si>
  <si>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</si>
  <si>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</si>
  <si>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</si>
  <si>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</si>
  <si>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</si>
  <si>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</si>
  <si>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</si>
  <si>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</si>
  <si>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</si>
  <si>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</si>
  <si>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</si>
  <si>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</si>
  <si>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</si>
  <si>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</si>
  <si>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</si>
  <si>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</si>
  <si>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</si>
  <si>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</si>
  <si>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</si>
  <si>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</si>
  <si>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</si>
  <si>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</si>
  <si>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</si>
  <si>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</si>
  <si>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</si>
  <si>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</si>
  <si>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</si>
  <si>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</si>
  <si>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</si>
  <si>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</si>
  <si>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</si>
  <si>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</si>
  <si>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</si>
  <si>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</si>
  <si>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</si>
  <si>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</si>
  <si>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</si>
  <si>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</si>
  <si>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</si>
  <si>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</si>
  <si>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</si>
  <si>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</si>
  <si>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</si>
  <si>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</si>
  <si>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</si>
  <si>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</si>
  <si>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</si>
  <si>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</si>
  <si>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</si>
  <si>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</si>
  <si>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</si>
  <si>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</si>
  <si>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</si>
  <si>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</si>
  <si>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</si>
  <si>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</si>
  <si>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</si>
  <si>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</si>
  <si>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</si>
  <si>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</si>
  <si>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</si>
  <si>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</si>
  <si>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</si>
  <si>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</si>
  <si>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</si>
  <si>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</si>
  <si>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</si>
  <si>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</si>
  <si>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</si>
  <si>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</si>
  <si>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</si>
  <si>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</si>
  <si>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</si>
  <si>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</si>
  <si>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</si>
  <si>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</si>
  <si>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</si>
  <si>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</si>
  <si>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</si>
  <si>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</si>
  <si>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</si>
  <si>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</si>
  <si>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</si>
  <si>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</si>
  <si>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</si>
  <si>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</si>
  <si>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</si>
  <si>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</si>
  <si>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</si>
  <si>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</si>
  <si>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</si>
  <si>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</si>
  <si>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</si>
  <si>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</si>
  <si>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</si>
  <si>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</si>
  <si>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</si>
  <si>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</si>
  <si>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</si>
  <si>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</si>
  <si>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</si>
  <si>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</si>
  <si>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</si>
  <si>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</si>
  <si>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</si>
  <si>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</si>
  <si>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</si>
  <si>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</si>
  <si>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</si>
  <si>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</si>
  <si>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</si>
  <si>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</si>
  <si>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</si>
  <si>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</si>
  <si>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</si>
  <si>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</si>
  <si>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</si>
  <si>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</si>
  <si>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</si>
  <si>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</si>
  <si>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</si>
  <si>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</si>
  <si>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</si>
  <si>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</si>
  <si>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</si>
  <si>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</si>
  <si>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</si>
  <si>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</si>
  <si>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</si>
  <si>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</si>
  <si>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</si>
  <si>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</si>
  <si>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</si>
  <si>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</si>
  <si>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</si>
  <si>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</si>
  <si>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</si>
  <si>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</si>
  <si>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</si>
  <si>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</si>
  <si>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</si>
  <si>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</si>
  <si>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</si>
  <si>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</si>
  <si>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</si>
  <si>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</si>
  <si>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</si>
  <si>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</si>
  <si>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</si>
  <si>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</si>
  <si>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</si>
  <si>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</si>
  <si>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</si>
  <si>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</si>
  <si>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</si>
  <si>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</si>
  <si>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</si>
  <si>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</si>
  <si>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</si>
  <si>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</si>
  <si>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</si>
  <si>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</si>
  <si>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</si>
  <si>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</si>
  <si>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</si>
  <si>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</si>
  <si>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</si>
  <si>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</si>
  <si>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</si>
  <si>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</si>
  <si>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</si>
  <si>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</si>
  <si>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</si>
  <si>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</si>
  <si>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</si>
  <si>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</si>
  <si>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</si>
  <si>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</si>
  <si>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</si>
  <si>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</si>
  <si>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</si>
  <si>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</si>
  <si>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</si>
  <si>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</si>
  <si>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</si>
  <si>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</si>
  <si>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</si>
  <si>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</si>
  <si>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</si>
  <si>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</si>
  <si>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</si>
  <si>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</si>
  <si>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</si>
  <si>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</si>
  <si>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</si>
  <si>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</si>
  <si>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</si>
  <si>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</si>
  <si>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</si>
  <si>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</si>
  <si>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</si>
  <si>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</si>
  <si>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</si>
  <si>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</si>
  <si>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</si>
  <si>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</si>
  <si>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</si>
  <si>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</si>
  <si>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</si>
  <si>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</si>
  <si>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</si>
  <si>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</si>
  <si>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</si>
  <si>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</si>
  <si>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</si>
  <si>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</si>
  <si>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</si>
  <si>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</si>
  <si>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</si>
  <si>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</si>
  <si>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</si>
  <si>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</si>
  <si>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</si>
  <si>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</si>
  <si>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</si>
  <si>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</si>
  <si>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</si>
  <si>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</si>
  <si>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</si>
  <si>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</si>
  <si>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</si>
  <si>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</si>
  <si>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</si>
  <si>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</si>
  <si>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</si>
  <si>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</si>
  <si>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</si>
  <si>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</si>
  <si>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</si>
  <si>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</si>
  <si>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</si>
  <si>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</si>
  <si>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</si>
  <si>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</si>
  <si>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</si>
  <si>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</si>
  <si>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</si>
  <si>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</si>
  <si>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</si>
  <si>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</si>
  <si>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</si>
  <si>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</si>
  <si>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</si>
  <si>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</si>
  <si>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</si>
  <si>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</si>
  <si>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</si>
  <si>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</si>
  <si>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</si>
  <si>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</si>
  <si>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</si>
  <si>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</si>
  <si>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</si>
  <si>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</si>
  <si>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</si>
  <si>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</si>
  <si>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</si>
  <si>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</si>
  <si>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</si>
  <si>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</si>
  <si>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</si>
  <si>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</si>
  <si>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</si>
  <si>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</si>
  <si>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</si>
  <si>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</si>
  <si>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</si>
  <si>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</si>
  <si>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</si>
  <si>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</si>
  <si>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</si>
  <si>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</si>
  <si>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</si>
  <si>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</si>
  <si>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</si>
  <si>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</si>
  <si>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</si>
  <si>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</si>
  <si>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</si>
  <si>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</si>
  <si>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</si>
  <si>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</si>
  <si>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</si>
  <si>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</si>
  <si>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</si>
  <si>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</si>
  <si>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</si>
  <si>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</si>
  <si>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</si>
  <si>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</si>
  <si>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</si>
  <si>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</si>
  <si>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</si>
  <si>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</si>
  <si>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</si>
  <si>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</si>
  <si>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</si>
  <si>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</si>
  <si>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</si>
  <si>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</si>
  <si>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</si>
  <si>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</si>
  <si>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</si>
  <si>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</si>
  <si>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</si>
  <si>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</si>
  <si>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</si>
  <si>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</si>
  <si>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</si>
  <si>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</si>
  <si>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</si>
  <si>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</si>
  <si>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</si>
  <si>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</si>
  <si>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</si>
  <si>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</si>
  <si>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</si>
  <si>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</si>
  <si>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</si>
  <si>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</si>
  <si>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</si>
  <si>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</si>
  <si>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</si>
  <si>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</si>
  <si>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</si>
  <si>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</si>
  <si>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</si>
  <si>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</si>
  <si>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</si>
  <si>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</si>
  <si>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</si>
  <si>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</si>
  <si>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</si>
  <si>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</si>
  <si>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</si>
  <si>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</si>
  <si>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</si>
  <si>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</si>
  <si>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</si>
  <si>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</si>
  <si>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</si>
  <si>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</si>
  <si>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</si>
  <si>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</si>
  <si>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</si>
  <si>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</si>
  <si>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</si>
  <si>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</si>
  <si>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</si>
  <si>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</si>
  <si>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</si>
  <si>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</si>
  <si>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</si>
  <si>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</si>
  <si>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</si>
  <si>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</si>
  <si>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</si>
  <si>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</si>
  <si>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</si>
  <si>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</si>
  <si>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</si>
  <si>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</si>
  <si>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</si>
  <si>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</si>
  <si>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</si>
  <si>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</si>
  <si>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</si>
  <si>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</si>
  <si>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</si>
  <si>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</si>
  <si>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</si>
  <si>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</si>
  <si>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</si>
  <si>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</si>
  <si>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</si>
  <si>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</si>
  <si>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</si>
  <si>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</si>
  <si>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</si>
  <si>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</si>
  <si>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</si>
  <si>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</si>
  <si>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</si>
  <si>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</si>
  <si>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</si>
  <si>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</si>
  <si>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</si>
  <si>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</si>
  <si>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</si>
  <si>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</si>
  <si>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</si>
  <si>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</si>
  <si>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</si>
  <si>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</si>
  <si>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</si>
  <si>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</si>
  <si>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</si>
  <si>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</si>
  <si>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</si>
  <si>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</si>
  <si>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</si>
  <si>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</si>
  <si>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</si>
  <si>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</si>
  <si>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</si>
  <si>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</si>
  <si>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</si>
  <si>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</si>
  <si>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</si>
  <si>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</si>
  <si>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</si>
  <si>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</si>
  <si>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</si>
  <si>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</si>
  <si>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</si>
  <si>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</si>
  <si>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</si>
  <si>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</si>
  <si>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</si>
  <si>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</si>
  <si>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</si>
  <si>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</si>
  <si>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</si>
  <si>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</si>
  <si>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</si>
  <si>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</si>
  <si>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</si>
  <si>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</si>
  <si>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</si>
  <si>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</si>
  <si>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</si>
  <si>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</si>
  <si>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</si>
  <si>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</si>
  <si>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</si>
  <si>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</si>
  <si>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</si>
  <si>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</si>
  <si>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</si>
  <si>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</si>
  <si>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</si>
  <si>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</si>
  <si>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</si>
  <si>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</si>
  <si>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</si>
  <si>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</si>
  <si>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</si>
  <si>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</si>
  <si>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</si>
  <si>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</si>
  <si>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</si>
  <si>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</si>
  <si>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</si>
  <si>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</si>
  <si>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</si>
  <si>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</si>
  <si>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</si>
  <si>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</si>
  <si>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</si>
  <si>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</si>
  <si>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</si>
  <si>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</si>
  <si>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</si>
  <si>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</si>
  <si>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</si>
  <si>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</si>
  <si>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</si>
  <si>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</si>
  <si>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</si>
  <si>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</si>
  <si>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</si>
  <si>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</si>
  <si>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</si>
  <si>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</si>
  <si>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</si>
  <si>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</si>
  <si>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</si>
  <si>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</si>
  <si>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</si>
  <si>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</si>
  <si>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</si>
  <si>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</si>
  <si>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</si>
  <si>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</si>
  <si>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</si>
  <si>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</si>
  <si>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</si>
  <si>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</si>
  <si>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</si>
  <si>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</si>
  <si>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</si>
  <si>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</si>
  <si>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</si>
  <si>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</si>
  <si>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</si>
  <si>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</si>
  <si>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</si>
  <si>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</si>
  <si>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</si>
  <si>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</si>
  <si>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</si>
  <si>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</si>
  <si>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</si>
  <si>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</si>
  <si>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</si>
  <si>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</si>
  <si>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</si>
  <si>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</si>
  <si>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</si>
  <si>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</si>
  <si>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</si>
  <si>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</si>
  <si>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</si>
  <si>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</si>
  <si>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</si>
  <si>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</si>
  <si>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</si>
  <si>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</si>
  <si>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</si>
  <si>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</si>
  <si>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</si>
  <si>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</si>
  <si>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</si>
  <si>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</si>
  <si>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</si>
  <si>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</si>
  <si>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</si>
  <si>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</si>
  <si>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</si>
  <si>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</si>
  <si>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</si>
  <si>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</si>
  <si>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</si>
  <si>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</si>
  <si>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</si>
  <si>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</si>
  <si>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</si>
  <si>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</si>
  <si>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</si>
  <si>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</si>
  <si>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</si>
  <si>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</si>
  <si>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</si>
  <si>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</si>
  <si>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</si>
  <si>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</si>
  <si>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</si>
  <si>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</si>
  <si>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</si>
  <si>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</si>
  <si>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</si>
  <si>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</si>
  <si>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</si>
  <si>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</si>
  <si>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</si>
  <si>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</si>
  <si>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</si>
  <si>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</si>
  <si>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</si>
  <si>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</si>
  <si>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</si>
  <si>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</si>
  <si>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</si>
  <si>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</si>
  <si>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</si>
  <si>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</si>
  <si>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</si>
  <si>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</si>
  <si>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</si>
  <si>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</si>
  <si>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</si>
  <si>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</si>
  <si>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</si>
  <si>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</si>
  <si>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</si>
  <si>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</si>
  <si>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</si>
  <si>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</si>
  <si>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</si>
  <si>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</si>
  <si>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</si>
  <si>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</si>
  <si>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</si>
  <si>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</si>
  <si>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</si>
  <si>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</si>
  <si>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</si>
  <si>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</si>
  <si>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</si>
  <si>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</si>
  <si>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</si>
  <si>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</si>
  <si>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</si>
  <si>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</si>
  <si>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</si>
  <si>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</si>
  <si>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</si>
  <si>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</si>
  <si>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</si>
  <si>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</si>
  <si>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</si>
  <si>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</si>
  <si>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</si>
  <si>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</si>
  <si>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</si>
  <si>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</si>
  <si>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</si>
  <si>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</si>
  <si>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</si>
  <si>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</si>
  <si>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</si>
  <si>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</si>
  <si>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</si>
  <si>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</si>
  <si>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</si>
  <si>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</si>
  <si>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</si>
  <si>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</si>
  <si>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</si>
  <si>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</si>
  <si>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</si>
  <si>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PCM-20251007-00000830</t>
  </si>
  <si>
    <t>ETA 150 mins</t>
  </si>
  <si>
    <t>PCM-20251007-00000844</t>
  </si>
  <si>
    <t>ETA 75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</si>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</sst>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274.43385277777998</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92" t="s">
        <v>12059</v>
      </c>
      <c r="E3" s="65" t="s">
        <v>38964</v>
      </c>
      <c r="F3" s="66">
        <v>45937.369421296295</v>
      </c>
      <c r="G3" s="67">
        <f ca="1">IFERROR(NOW()-F3,"")</f>
        <v>1.2857407411502209E-2</v>
      </c>
      <c r="H3" s="66">
        <v>45937.363865740743</v>
      </c>
      <c r="I3" s="72" t="str">
        <f>IFERROR(VLOOKUP(D3,DB!A:F,6,0),"")</f>
        <v>SCECO</v>
      </c>
      <c r="J3" s="72" t="str">
        <f>IFERROR(VLOOKUP(D3,DB!A:G,7,0),"")</f>
        <v>Vandalized</v>
      </c>
      <c r="K3" s="68" t="s">
        <v>38967</v>
      </c>
      <c r="L3" s="69" t="str">
        <f>IFERROR(VLOOKUP(D3,DB!A:I,9,0),"")</f>
        <v>Latis</v>
      </c>
    </row>
    <row r="4" spans="1:12" ht="15" customHeight="1">
      <c r="A4" s="63" t="s">
        <v>38968</v>
      </c>
      <c r="B4" s="72" t="str">
        <f>IFERROR(VLOOKUP(D4,DB!A:K,11,0),"")</f>
        <v>R1</v>
      </c>
      <c r="C4" s="64">
        <v>1</v>
      </c>
      <c r="D4" s="92" t="s">
        <v>20228</v>
      </c>
      <c r="E4" s="65" t="s">
        <v>38964</v>
      </c>
      <c r="F4" s="66">
        <v>45937.37636574074</v>
      </c>
      <c r="G4" s="67">
        <f ca="1">IFERROR(NOW()-F4,"")</f>
        <v>5.9129629662493244E-3</v>
      </c>
      <c r="H4" s="66">
        <v>45937.370115740741</v>
      </c>
      <c r="I4" s="72" t="str">
        <f>IFERROR(VLOOKUP(D4,DB!A:F,6,0),"")</f>
        <v>SCECO</v>
      </c>
      <c r="J4" s="72" t="str">
        <f>IFERROR(VLOOKUP(D4,DB!A:G,7,0),"")</f>
        <v>Vandalized</v>
      </c>
      <c r="K4" s="68" t="s">
        <v>38969</v>
      </c>
      <c r="L4" s="69" t="str">
        <f>IFERROR(VLOOKUP(D4,DB!A:I,9,0),"")</f>
        <v>Latis</v>
      </c>
    </row>
    <row r="5" spans="1:12" ht="15" customHeight="1">
      <c r="A5" s="63"/>
      <c r="B5" s="72" t="str">
        <f>IFERROR(VLOOKUP(D5,DB!A:K,11,0),"")</f>
        <v/>
      </c>
      <c r="C5" s="64"/>
      <c r="D5" s="64"/>
      <c r="E5" s="65"/>
      <c r="F5" s="66"/>
      <c r="G5" s="67">
        <f ca="1">IFERROR(NOW()-F5,"")</f>
        <v>45937.382278703706</v>
      </c>
      <c r="H5" s="66"/>
      <c r="I5" s="72" t="str">
        <f>IFERROR(VLOOKUP(D5,DB!A:F,6,0),"")</f>
        <v/>
      </c>
      <c r="J5" s="72" t="str">
        <f>IFERROR(VLOOKUP(D5,DB!A:G,7,0),"")</f>
        <v/>
      </c>
      <c r="K5" s="68"/>
      <c r="L5" s="69" t="str">
        <f>IFERROR(VLOOKUP(D5,DB!A:I,9,0),"")</f>
        <v/>
      </c>
    </row>
    <row r="6" spans="1:12" ht="15" customHeight="1">
      <c r="A6" s="63"/>
      <c r="B6" s="72" t="str">
        <f>IFERROR(VLOOKUP(D6,DB!A:K,11,0),"")</f>
        <v/>
      </c>
      <c r="C6" s="64"/>
      <c r="D6" s="64"/>
      <c r="E6" s="65"/>
      <c r="F6" s="66"/>
      <c r="G6" s="67">
        <f ca="1">IFERROR(NOW()-F6,"")</f>
        <v>45937.382278703706</v>
      </c>
      <c r="H6" s="66"/>
      <c r="I6" s="72" t="str">
        <f>IFERROR(VLOOKUP(D6,DB!A:F,6,0),"")</f>
        <v/>
      </c>
      <c r="J6" s="72" t="str">
        <f>IFERROR(VLOOKUP(D6,DB!A:G,7,0),"")</f>
        <v/>
      </c>
      <c r="K6" s="68"/>
      <c r="L6" s="69" t="str">
        <f>IFERROR(VLOOKUP(D6,DB!A:I,9,0),"")</f>
        <v/>
      </c>
    </row>
    <row r="7" spans="1:12" ht="15" customHeight="1">
      <c r="A7" s="154"/>
      <c r="B7" s="155" t="str">
        <f>IFERROR(VLOOKUP(D7,DB!A:K,11,0),"")</f>
        <v/>
      </c>
      <c r="C7" s="155"/>
      <c r="D7" s="155"/>
      <c r="E7" s="156"/>
      <c r="F7" s="157"/>
      <c r="G7" s="158">
        <f ca="1">IFERROR(NOW()-F7,"")</f>
        <v>45937.382278703706</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45937.382278703706</v>
      </c>
      <c r="H8" s="157"/>
      <c r="I8" s="155" t="str">
        <f>IFERROR(VLOOKUP(D8,DB!A:F,6,0),"")</f>
        <v/>
      </c>
      <c r="J8" s="72" t="str">
        <f>IFERROR(VLOOKUP(D8,DB!A:G,7,0),"")</f>
        <v/>
      </c>
      <c r="K8" s="159">
        <f>-D5</f>
        <v>0</v>
      </c>
      <c r="L8" s="160" t="str">
        <f>IFERROR(VLOOKUP(D8,DB!A:I,9,0),"")</f>
        <v/>
      </c>
    </row>
    <row r="9" spans="1:12" ht="15" customHeight="1">
      <c r="A9" s="154"/>
      <c r="B9" s="155" t="str">
        <f>IFERROR(VLOOKUP(D9,DB!A:K,11,0),"")</f>
        <v/>
      </c>
      <c r="C9" s="155"/>
      <c r="D9" s="155"/>
      <c r="E9" s="156"/>
      <c r="F9" s="157"/>
      <c r="G9" s="158">
        <f ca="1">IFERROR(NOW()-F9,"")</f>
        <v>45937.382278703706</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45937.382278703706</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5"/>
      <c r="E11" s="156"/>
      <c r="F11" s="157"/>
      <c r="G11" s="158">
        <f ca="1">IFERROR(NOW()-F11,"")</f>
        <v>45937.382278703706</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45937.382278703706</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9"/>
      <c r="E13" s="156"/>
      <c r="F13" s="157"/>
      <c r="G13" s="158">
        <f ca="1">IFERROR(NOW()-F13,"")</f>
        <v>45937.382278703706</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45937.382278703706</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45937.382278703706</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45937.382278703706</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45937.382278703706</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45937.382278703706</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45937.382278703706</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45937.382278703706</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45937.382278703706</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45937.382278703706</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45937.382278703706</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45937.382278703706</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45937.382278703706</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45937.382278703706</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45937.382278703706</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45937.382278703706</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45937.382278703706</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45937.382278703706</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45937.382278703706</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45937.382278703706</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45937.382278703706</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45937.382278703706</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45937.382278703706</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45937.382278703706</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45937.382278703706</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45937.382278703706</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45937.382278703706</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45937.382278703706</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45937.382278703706</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45937.382278703706</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45937.382278703706</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45937.382278703706</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45937.382278703706</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45937.382278703706</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45937.382278703706</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45937.382278703706</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45937.382278703706</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45937.382278703706</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45937.382278703706</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45937.382278703706</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45937.382278703706</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45937.382278703706</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45937.382278703706</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45937.382278703706</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45937.382278703706</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45937.382278703706</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45937.382278703706</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45937.382278703706</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45937.382278703706</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45937.382278703706</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45937.382278703706</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45937.382278703706</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45937.382278703706</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45937.382278703706</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45937.382278703706</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45937.382278703706</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45937.382278703706</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45937.382278703706</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45937.382278703706</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45937.382278703706</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45937.382278703706</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45937.382278703706</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45937.382278703706</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45937.382278703706</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45937.382278703706</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45937.382278703706</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45937.382278703706</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45937.382278703706</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45937.382278703706</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45937.382278703706</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45937.382278703706</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45937.382278703706</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45937.382278703706</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45937.382278703706</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45937.382278703706</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45937.382278703706</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45937.382278703706</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45937.382278703706</v>
      </c>
      <c r="H90" s="157"/>
      <c r="I90" s="155" t="str">
        <f>IFERROR(VLOOKUP(D90,DB!A:F,6,0),"")</f>
        <v/>
      </c>
      <c r="J90" s="72" t="str">
        <f>IFERROR(VLOOKUP(D90,DB!A:G,7,0),"")</f>
        <v/>
      </c>
      <c r="K90" s="159"/>
      <c r="L90" s="160" t="str">
        <f>IFERROR(VLOOKUP(D90,DB!A:I,9,0),"")</f>
        <v/>
      </c>
    </row>
    <row r="91" spans="1:12" ht="15" customHeight="1">
      <c r="A91" s="154"/>
      <c r="B91" s="155" t="str">
        <f>IFERROR(VLOOKUP(D91,DB!A:K,11,0),"")</f>
        <v/>
      </c>
      <c r="C91" s="155"/>
      <c r="D91" s="155"/>
      <c r="E91" s="156"/>
      <c r="F91" s="157"/>
      <c r="G91" s="158">
        <f ca="1">IFERROR(NOW()-F91,"")</f>
        <v>45937.382278703706</v>
      </c>
      <c r="H91" s="157"/>
      <c r="I91" s="155" t="str">
        <f>IFERROR(VLOOKUP(D91,DB!A:F,6,0),"")</f>
        <v/>
      </c>
      <c r="J91" s="72" t="str">
        <f>IFERROR(VLOOKUP(D91,DB!A:G,7,0),"")</f>
        <v/>
      </c>
      <c r="K91" s="159"/>
      <c r="L91" s="160" t="str">
        <f>IFERROR(VLOOKUP(D91,DB!A:I,9,0),"")</f>
        <v/>
      </c>
    </row>
    <row r="92" spans="1:12" ht="15" customHeight="1">
      <c r="A92" s="154"/>
      <c r="B92" s="155" t="str">
        <f>IFERROR(VLOOKUP(D92,DB!A:K,11,0),"")</f>
        <v/>
      </c>
      <c r="C92" s="155"/>
      <c r="D92" s="155"/>
      <c r="E92" s="156"/>
      <c r="F92" s="157"/>
      <c r="G92" s="158">
        <f ca="1">IFERROR(NOW()-F92,"")</f>
        <v>45937.382278703706</v>
      </c>
      <c r="H92" s="157"/>
      <c r="I92" s="155" t="str">
        <f>IFERROR(VLOOKUP(D92,DB!A:F,6,0),"")</f>
        <v/>
      </c>
      <c r="J92" s="72" t="str">
        <f>IFERROR(VLOOKUP(D92,DB!A:G,7,0),"")</f>
        <v/>
      </c>
      <c r="K92" s="159"/>
      <c r="L92" s="160" t="str">
        <f>IFERROR(VLOOKUP(D92,DB!A:I,9,0),"")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130.65519537037471</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112.38244074074464</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0.66823935185675509</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0.51034583333239425</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39058</v>
      </c>
      <c r="B7" s="18" t="str">
        <f>IFERROR(VLOOKUP(D7,DB!A:K,11,0),"")</f>
        <v>R2</v>
      </c>
      <c r="C7" s="18">
        <v>5</v>
      </c>
      <c r="D7" s="18" t="s">
        <v>24288</v>
      </c>
      <c r="E7" s="130" t="s">
        <v>39047</v>
      </c>
      <c r="F7" s="131">
        <v>45937.241840277777</v>
      </c>
      <c r="G7" s="132">
        <f ca="1">IFERROR(NOW()-F7,"-")</f>
        <v>0.14043842592946021</v>
      </c>
      <c r="H7" s="131">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45937.382278703706</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45937.382278703706</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45937.382278703706</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45937.382278703706</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45937.382278703706</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45937.382278703706</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45937.382278703706</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45937.382278703706</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45937.382278703706</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45937.382278703706</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45937.382278703706</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45937.382278703706</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45937.382278703706</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45937.382278703706</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45937.382278703706</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45937.382278703706</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45937.382278703706</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45937.382278703706</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45937.382278703706</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45937.382278703706</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45937.382278703706</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45937.382278703706</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45937.382278703706</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45937.382278703706</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45937.382278703706</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45937.382278703706</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45937.382278703706</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45937.382278703706</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45937.382278703706</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45937.382278703706</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45937.382278703706</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45937.382278703706</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45937.382278703706</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45937.382278703706</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45937.382278703706</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45937.382278703706</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45937.382278703706</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45937.382278703706</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45937.382278703706</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45937.382278703706</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45937.382278703706</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45937.382278703706</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45937.382278703706</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45937.382278703706</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45937.382278703706</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45937.382278703706</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45937.382278703706</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45937.382278703706</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45937.382278703706</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45937.382278703706</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45937.382278703706</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45937.382278703706</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45937.382278703706</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45937.382278703706</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45937.382278703706</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45937.382278703706</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45937.382278703706</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45937.382278703706</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45937.382278703706</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45937.382278703706</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45937.382278703706</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45937.382278703706</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45937.382278703706</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45937.382278703706</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45937.382278703706</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45937.382278703706</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45937.382278703706</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45937.382278703706</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45937.382278703706</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45937.382278703706</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45937.382278703706</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45937.382278703706</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45937.382278703706</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45937.382278703706</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45937.382278703706</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45937.382278703706</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45937.382278703706</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45937.382278703706</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45937.382278703706</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45937.382278703706</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45937.382278703706</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45937.382278703706</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45937.382278703706</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45937.382278703706</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45937.382278703706</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45937.382278703706</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45937.382278703706</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45937.382278703706</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45937.382278703706</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45937.382278703706</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45937.382278703706</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45937.382278703706</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45937.382278703706</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45937.382278703706</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45937.382278703706</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45937.382278703706</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45937.382278703706</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45937.382278703706</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45937.382278703706</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45937.382278703706</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45937.382278703706</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45937.382278703706</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45937.382278703706</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45937.382278703706</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45937.382278703706</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45937.382278703706</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45937.382278703706</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45937.382278703706</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45937.382278703706</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45937.382278703706</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45937.382278703706</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45937.382278703706</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45937.382278703706</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45937.382278703706</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45937.382278703706</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45937.382278703706</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45937.382278703706</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45937.382278703706</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45937.382278703706</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45937.382278703706</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45937.382278703706</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45937.382278703706</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45937.382278703706</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45937.382278703706</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45937.382278703706</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45937.382278703706</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45937.382278703706</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45937.382278703706</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45937.382278703706</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45937.382278703706</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45937.382278703706</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45937.382278703706</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45937.382278703706</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45937.382278703706</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45937.382278703706</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45937.382278703706</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45937.382278703706</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45937.382278703706</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45937.382278703706</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45937.382278703706</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45937.382278703706</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45937.382278703706</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45937.382278703706</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45937.382278703706</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45937.382278703706</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45937.382278703706</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45937.382278703706</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45937.382278703706</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45937.382278703706</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45937.382278703706</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45937.382278703706</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45937.382278703706</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45937.382278703706</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45937.382278703706</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45937.382278703706</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45937.382278703706</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45937.382278703706</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45937.382278703706</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45937.382278703706</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45937.382278703706</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45937.382278703706</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45937.382278703706</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45937.382278703706</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45937.382278703706</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45937.382278703706</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45937.382278703706</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45937.382278703706</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45937.382278703706</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45937.382278703706</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45937.382278703706</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45937.382278703706</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45937.382278703706</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45937.382278703706</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45937.382278703706</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45937.382278703706</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45937.382278703706</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45937.382278703706</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45937.382278703706</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45937.382278703706</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45937.382278703706</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45937.382278703706</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45937.382278703706</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45937.382278703706</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45937.382278703706</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45937.382278703706</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45937.382278703706</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45937.382278703706</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45937.382278703706</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45937.382278703706</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45937.382278703706</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45937.382278703706</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45937.382278703706</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45937.382278703706</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45937.382278703706</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45937.382278703706</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45937.382278703706</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45937.382278703706</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45937.382278703706</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45937.382278703706</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45937.382278703706</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45937.382278703706</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45937.382278703706</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45937.382278703706</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45937.382278703706</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45937.382278703706</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45937.382278703706</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45937.382278703706</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45937.382278703706</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45937.382278703706</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45937.382278703706</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45937.382278703706</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45937.382278703706</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45937.382278703706</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45937.382278703706</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45937.382278703706</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45937.382278703706</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45937.382278703706</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45937.382278703706</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45937.382278703706</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45937.382278703706</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45937.382278703706</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45937.382278703706</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45937.382278703706</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45937.382278703706</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45937.382278703706</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45937.382278703706</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45937.382278703706</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45937.382278703706</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45937.382278703706</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45937.382278703706</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45937.382278703706</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45937.382278703706</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45937.382278703706</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45937.382278703706</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45937.382278703706</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39060</v>
      </c>
      <c r="B2" s="74" t="str">
        <f>IFERROR(VLOOKUP(D2,DB!A:K,11,0),"")</f>
        <v>R3</v>
      </c>
      <c r="C2" s="18">
        <v>1</v>
      </c>
      <c r="D2" s="74" t="s">
        <v>17108</v>
      </c>
      <c r="E2" s="18" t="s">
        <v>38964</v>
      </c>
      <c r="F2" s="22">
        <v>45937.339456018519</v>
      </c>
      <c r="G2" s="21">
        <f t="shared" ref="G2:G38" ca="1" si="0">IFERROR(NOW()-F2,"-")</f>
        <v>4.2822685187275056E-2</v>
      </c>
      <c r="H2" s="22">
        <v>45937.334293981483</v>
      </c>
      <c r="I2" s="19" t="str">
        <f>IFERROR(VLOOKUP(D2,DB!A:F,6,0),"")</f>
        <v>SCECO</v>
      </c>
      <c r="J2" s="18" t="str">
        <f>IFERROR(VLOOKUP(D2,DB!A:G,7,0),"")</f>
        <v>In progress</v>
      </c>
      <c r="K2" s="50" t="s">
        <v>39061</v>
      </c>
      <c r="L2" s="23" t="str">
        <f>IFERROR(VLOOKUP(D2,DB!A:I,9,0),"")</f>
        <v>Latis</v>
      </c>
    </row>
    <row r="3" spans="1:13" ht="15" customHeight="1">
      <c r="A3" s="19" t="s">
        <v>39062</v>
      </c>
      <c r="B3" s="74" t="str">
        <f>IFERROR(VLOOKUP(D3,DB!A:K,11,0),"")</f>
        <v>R3</v>
      </c>
      <c r="C3" s="18">
        <v>2</v>
      </c>
      <c r="D3" s="18" t="s">
        <v>25081</v>
      </c>
      <c r="E3" s="18" t="s">
        <v>38964</v>
      </c>
      <c r="F3" s="20"/>
      <c r="G3" s="21">
        <f t="shared" ca="1" si="0"/>
        <v>45937.382278703706</v>
      </c>
      <c r="H3" s="22">
        <v>45937.329062500001</v>
      </c>
      <c r="I3" s="19" t="str">
        <f>IFERROR(VLOOKUP(D3,DB!A:F,6,0),"")</f>
        <v>SCECO</v>
      </c>
      <c r="J3" s="18" t="str">
        <f>IFERROR(VLOOKUP(D3,DB!A:G,7,0),"")</f>
        <v>Weak</v>
      </c>
      <c r="K3" s="50" t="s">
        <v>39063</v>
      </c>
      <c r="L3" s="23" t="str">
        <f>IFERROR(VLOOKUP(D3,DB!A:I,9,0),"")</f>
        <v>Latis</v>
      </c>
    </row>
    <row r="4" spans="1:13" ht="15" customHeight="1">
      <c r="A4" s="19"/>
      <c r="B4" s="74" t="str">
        <f>IFERROR(VLOOKUP(D4,DB!A:K,11,0),"")</f>
        <v/>
      </c>
      <c r="C4" s="18"/>
      <c r="D4" s="18"/>
      <c r="E4" s="18"/>
      <c r="F4" s="20"/>
      <c r="G4" s="21">
        <f t="shared" ca="1" si="0"/>
        <v>45937.382278703706</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45937.382278703706</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45937.382278703706</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45937.382278703706</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45937.382278703706</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45937.382278703706</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45937.382278703706</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45937.382278703706</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45937.382278703706</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45937.382278703706</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45937.382278703706</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45937.382278703706</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45937.382278703706</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45937.382278703706</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45937.382278703706</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45937.382278703706</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45937.382278703706</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45937.382278703706</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45937.382278703706</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45937.382278703706</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45937.382278703706</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45937.382278703706</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45937.382278703706</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45937.382278703706</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45937.382278703706</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45937.382278703706</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45937.382278703706</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45937.382278703706</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45937.382278703706</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45937.382278703706</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45937.382278703706</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45937.382278703706</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45937.382278703706</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45937.382278703706</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45937.382278703706</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45937.382278703706</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45937.382278703706</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45937.382278703706</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45937.382278703706</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45937.382278703706</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45937.382278703706</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45937.382278703706</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45937.382278703706</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45937.382278703706</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45937.382278703706</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45937.382278703706</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45937.382278703706</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45937.382278703706</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45937.382278703706</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45937.382278703706</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45937.382278703706</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45937.382278703706</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45937.382278703706</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45937.382278703706</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45937.382278703706</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45937.382278703706</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45937.382278703706</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45937.382278703706</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45937.382278703706</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45937.382278703706</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45937.382278703706</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45937.382278703706</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45937.382278703706</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45937.382278703706</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45937.382278703706</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45937.382278703706</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45937.382278703706</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45937.382278703706</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45937.382278703706</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45937.382278703706</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45937.382278703706</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45937.382278703706</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45937.382278703706</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45937.382278703706</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45937.382278703706</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45937.382278703706</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45937.382278703706</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45937.382278703706</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45937.382278703706</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45937.382278703706</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45937.382278703706</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45937.382278703706</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45937.382278703706</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45937.382278703706</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45937.382278703706</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45937.382278703706</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45937.382278703706</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45937.382278703706</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45937.382278703706</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45937.382278703706</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45937.382278703706</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45937.382278703706</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45937.382278703706</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45937.382278703706</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45937.382278703706</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45937.382278703706</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45937.382278703706</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45937.382278703706</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45937.382278703706</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45937.382278703706</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45937.382278703706</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45937.382278703706</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45937.382278703706</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45937.382278703706</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45937.382278703706</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45937.382278703706</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45937.382278703706</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45937.382278703706</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45937.382278703706</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45937.382278703706</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45937.382278703706</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45937.382278703706</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45937.382278703706</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45937.382278703706</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45937.382278703706</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45937.382278703706</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45937.382278703706</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45937.382278703706</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45937.382278703706</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45937.382278703706</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45937.382278703706</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45937.382278703706</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45937.382278703706</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45937.382278703706</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45937.382278703706</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45937.382278703706</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45937.382278703706</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45937.382278703706</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45937.382278703706</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45937.382278703706</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45937.382278703706</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45937.382278703706</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45937.382278703706</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45937.382278703706</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45937.382278703706</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45937.382278703706</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45937.382278703706</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45937.382278703706</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45937.382278703706</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45937.382278703706</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45937.382278703706</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45937.382278703706</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45937.382278703706</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45937.382278703706</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45937.382278703706</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45937.382278703706</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45937.382278703706</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45937.382278703706</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45937.382278703706</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45937.382278703706</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45937.382278703706</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45937.382278703706</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45937.382278703706</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45937.382278703706</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45937.382278703706</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45937.382278703706</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45937.382278703706</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45937.382278703706</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45937.382278703706</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45937.382278703706</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45937.382278703706</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45937.382278703706</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45937.382278703706</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45937.382278703706</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45937.382278703706</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45937.382278703706</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45937.382278703706</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45937.382278703706</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45937.382278703706</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45937.382278703706</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45937.382278703706</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45937.382278703706</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45937.382278703706</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45937.382278703706</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45937.382278703706</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45937.382278703706</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45937.382278703706</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45937.382278703706</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45937.382278703706</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45937.382278703706</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45937.382278703706</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45937.382278703706</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45937.382278703706</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45937.382278703706</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45937.382278703706</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45937.382278703706</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45937.382278703706</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45937.382278703706</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45937.382278703706</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45937.382278703706</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45937.382278703706</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45937.382278703706</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45937.382278703706</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45937.382278703706</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45937.382278703706</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45937.382278703706</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45937.382278703706</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45937.382278703706</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45937.382278703706</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45937.382278703706</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45937.382278703706</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45937.382278703706</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45937.382278703706</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45937.382278703706</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45937.382278703706</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45937.382278703706</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45937.382278703706</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45937.382278703706</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45937.382278703706</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45937.382278703706</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45937.382278703706</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45937.382278703706</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45937.382278703706</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45937.382278703706</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45937.382278703706</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45937.382278703706</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45937.382278703706</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45937.382278703706</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45937.382278703706</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45937.382278703706</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45937.382278703706</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45937.382278703706</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45937.382278703706</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45937.382278703706</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45937.382278703706</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45937.382278703706</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45937.382278703706</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45937.382278703706</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45937.382278703706</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45937.382278703706</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45937.382278703706</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45937.382278703706</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45937.382278703706</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45937.382278703706</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45937.382278703706</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45937.382278703706</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45937.382278703706</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45937.382278703706</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45937.382278703706</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45937.382278703706</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45937.382278703706</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45937.382278703706</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45937.382278703706</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45937.382278703706</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45937.382278703706</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45937.382278703706</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45937.382278703706</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45937.382278703706</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45937.382278703706</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45937.382278703706</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45937.382278703706</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45937.382278703706</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45937.382278703706</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45937.382278703706</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45937.382278703706</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45937.382278703706</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45937.382278703706</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45937.382278703706</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45937.382278703706</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45937.382278703706</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45937.382278703706</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45937.382278703706</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45937.382278703706</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45937.382278703706</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45937.382278703706</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45937.382278703706</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45937.382278703706</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45937.382278703706</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45937.382278703706</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45937.382278703706</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45937.382278703706</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45937.382278703706</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45937.382278703706</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45937.382278703706</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45937.382278703706</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45937.382278703706</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45937.382278703706</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45937.382278703706</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45937.382278703706</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45937.382278703706</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45937.382278703706</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45937.382278703706</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45937.382278703706</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45937.382278703706</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45937.382278703706</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45937.382278703706</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45937.382278703706</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45937.382278703706</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45937.382278703706</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45937.382278703706</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45937.382278703706</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45937.382278703706</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45937.382278703706</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45937.382278703706</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45937.382278703706</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45937.382278703706</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45937.382278703706</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45937.382278703706</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45937.382278703706</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45937.382278703706</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45937.382278703706</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45937.382278703706</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45937.382278703706</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45937.382278703706</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45937.382278703706</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45937.382278703706</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45937.382278703706</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45937.382278703706</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45937.382278703706</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45937.382278703706</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45937.382278703706</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45937.382278703706</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45937.382278703706</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45937.382278703706</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45937.382278703706</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45937.382278703706</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45937.382278703706</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45937.382278703706</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45937.382278703706</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45937.382278703706</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45937.382278703706</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45937.382278703706</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45937.382278703706</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45937.382278703706</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45937.382278703706</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45937.382278703706</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45937.382278703706</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45937.382278703706</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45937.382278703706</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45937.382278703706</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45937.382278703706</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45937.382278703706</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45937.382278703706</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45937.382278703706</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45937.382278703706</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45937.382278703706</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45937.382278703706</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45937.382278703706</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45937.382278703706</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45937.382278703706</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45937.382278703706</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45937.382278703706</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45937.382278703706</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45937.382278703706</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45937.382278703706</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45937.382278703706</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45937.382278703706</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45937.382278703706</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45937.382278703706</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45937.382278703706</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45937.382278703706</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45937.382278703706</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45937.382278703706</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45937.382278703706</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45937.382278703706</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45937.382278703706</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45937.382278703706</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45937.382278703706</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45937.382278703706</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45937.382278703706</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45937.382278703706</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45937.382278703706</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45937.382278703706</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45937.382278703706</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45937.382278703706</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45937.382278703706</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45937.382278703706</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45937.382278703706</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45937.382278703706</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45937.382278703706</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45937.382278703706</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45937.382278703706</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45937.382278703706</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45937.382278703706</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45937.382278703706</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45937.382278703706</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45937.382278703706</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45937.382278703706</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45937.382278703706</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45937.382278703706</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45937.382278703706</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45937.382278703706</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45937.382278703706</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45937.382278703706</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45937.382278703706</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45937.382278703706</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45937.382278703706</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45937.382278703706</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45937.382278703706</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45937.382278703706</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45937.382278703706</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45937.382278703706</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45937.382278703706</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45937.382278703706</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45937.382278703706</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45937.382278703706</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45937.382278703706</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45937.382278703706</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45937.382278703706</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45937.382278703706</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45937.382278703706</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45937.382278703706</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45937.382278703706</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45937.382278703706</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45937.382278703706</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45937.382278703706</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45937.382278703706</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45937.382278703706</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45937.382278703706</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45937.382278703706</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45937.382278703706</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45937.382278703706</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45937.382278703706</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45937.382278703706</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45937.382278703706</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45937.382278703706</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45937.382278703706</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45937.382278703706</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45937.382278703706</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45937.382278703706</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45937.382278703706</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45937.382278703706</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45937.382278703706</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45937.382278703706</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45937.382278703706</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45937.382278703706</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45937.382278703706</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45937.382278703706</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45937.382278703706</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45937.382278703706</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45937.382278703706</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45937.382278703706</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45937.382278703706</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45937.382278703706</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45937.382278703706</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45937.382278703706</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45937.382278703706</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45937.382278703706</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45937.382278703706</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45937.382278703706</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45937.382278703706</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45937.382278703706</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45937.382278703706</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45937.382278703706</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45937.382278703706</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45937.382278703706</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45937.382278703706</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45937.382278703706</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45937.382278703706</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45937.382278703706</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45937.382278703706</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45937.382278703706</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45937.382278703706</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45937.382278703706</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45937.382278703706</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45937.382278703706</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45937.382278703706</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45937.382278703706</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45937.382278703706</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45937.382278703706</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45937.382278703706</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45937.382278703706</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45937.382278703706</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45937.382278703706</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45937.382278703706</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45937.382278703706</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45937.382278703706</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45937.382278703706</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45937.382278703706</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45937.382278703706</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45937.382278703706</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45937.382278703706</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45937.382278703706</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45937.382278703706</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45937.382278703706</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45937.382278703706</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45937.382278703706</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45937.382278703706</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45937.382278703706</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45937.382278703706</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45937.382278703706</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45937.382278703706</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45937.382278703706</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45937.382278703706</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45937.382278703706</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45937.382278703706</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45937.382278703706</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45937.382278703706</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45937.382278703706</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45937.382278703706</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45937.382278703706</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45937.382278703706</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45937.382278703706</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45937.382278703706</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45937.382278703706</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45937.382278703706</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45937.382278703706</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45937.382278703706</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45937.382278703706</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45937.382278703706</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45937.382278703706</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45937.382278703706</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45937.382278703706</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45937.382278703706</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45937.382278703706</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45937.382278703706</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45937.382278703706</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45937.382278703706</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45937.382278703706</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45937.382278703706</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45937.382278703706</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45937.382278703706</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45937.382278703706</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45937.382278703706</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45937.382278703706</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45937.382278703706</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45937.382278703706</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45937.382278703706</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45937.382278703706</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45937.382278703706</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45937.382278703706</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45937.382278703706</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45937.382278703706</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45937.382278703706</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45937.382278703706</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45937.382278703706</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45937.382278703706</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45937.382278703706</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45937.382278703706</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45937.382278703706</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45937.382278703706</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45937.382278703706</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45937.382278703706</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45937.382278703706</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45937.382278703706</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45937.382278703706</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45937.382278703706</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45937.382278703706</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45937.382278703706</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45937.382278703706</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45937.382278703706</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45937.382278703706</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45937.382278703706</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45937.382278703706</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45937.382278703706</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45937.382278703706</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45937.382278703706</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45937.382278703706</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45937.382278703706</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45937.382278703706</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45937.382278703706</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45937.382278703706</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45937.382278703706</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45937.382278703706</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45937.382278703706</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45937.382278703706</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45937.382278703706</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45937.382278703706</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45937.382278703706</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45937.382278703706</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45937.382278703706</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45937.382278703706</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45937.382278703706</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45937.382278703706</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45937.382278703706</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45937.382278703706</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45937.382278703706</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45937.382278703706</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45937.382278703706</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45937.382278703706</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45937.382278703706</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45937.382278703706</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45937.382278703706</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45937.382278703706</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45937.382278703706</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45937.382278703706</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45937.382278703706</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45937.382278703706</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45937.382278703706</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45937.382278703706</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45937.382278703706</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45937.382278703706</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45937.382278703706</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45937.382278703706</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45937.382278703706</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45937.382278703706</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45937.382278703706</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45937.382278703706</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45937.382278703706</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45937.382278703706</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45937.382278703706</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45937.382278703706</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45937.382278703706</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45937.382278703706</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45937.382278703706</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45937.382278703706</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45937.382278703706</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45937.382278703706</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45937.382278703706</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45937.382278703706</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45937.382278703706</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45937.382278703706</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45937.382278703706</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45937.382278703706</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45937.382278703706</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45937.382278703706</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45937.382278703706</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45937.382278703706</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45937.382278703706</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45937.382278703706</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45937.382278703706</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45937.382278703706</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45937.382278703706</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45937.382278703706</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45937.382278703706</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45937.382278703706</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45937.382278703706</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45937.382278703706</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45937.382278703706</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45937.382278703706</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45937.382278703706</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45937.382278703706</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45937.382278703706</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45937.382278703706</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45937.382278703706</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45937.382278703706</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45937.382278703706</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45937.382278703706</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45937.382278703706</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45937.382278703706</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45937.382278703706</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45937.382278703706</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45937.382278703706</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45937.382278703706</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45937.382278703706</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45937.382278703706</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45937.382278703706</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45937.382278703706</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45937.382278703706</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45937.382278703706</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45937.382278703706</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45937.382278703706</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45937.382278703706</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45937.382278703706</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45937.382278703706</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45937.382278703706</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45937.382278703706</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45937.382278703706</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45937.382278703706</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45937.382278703706</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45937.382278703706</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45937.382278703706</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45937.382278703706</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45937.382278703706</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45937.382278703706</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45937.382278703706</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45937.382278703706</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45937.382278703706</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45937.382278703706</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45937.382278703706</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45937.382278703706</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45937.382278703706</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45937.382278703706</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45937.382278703706</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45937.382278703706</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45937.382278703706</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45937.382278703706</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45937.382278703706</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45937.382278703706</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45937.382278703706</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45937.382278703706</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45937.382278703706</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45937.382278703706</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45937.382278703706</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45937.382278703706</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45937.382278703706</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45937.382278703706</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45937.382278703706</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45937.382278703706</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45937.382278703706</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45937.382278703706</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45937.382278703706</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45937.382278703706</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45937.382278703706</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45937.382278703706</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45937.382278703706</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45937.382278703706</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45937.382278703706</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45937.382278703706</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45937.382278703706</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45937.382278703706</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45937.382278703706</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45937.382278703706</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45937.382278703706</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45937.382278703706</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45937.382278703706</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45937.382278703706</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45937.382278703706</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45937.382278703706</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45937.382278703706</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45937.382278703706</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45937.382278703706</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45937.382278703706</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45937.382278703706</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45937.382278703706</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45937.382278703706</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45937.382278703706</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45937.382278703706</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45937.382278703706</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45937.382278703706</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45937.382278703706</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45937.382278703706</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45937.382278703706</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45937.382278703706</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45937.382278703706</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45937.382278703706</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45937.382278703706</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45937.382278703706</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45937.382278703706</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45937.382278703706</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45937.382278703706</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45937.382278703706</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45937.382278703706</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45937.382278703706</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45937.382278703706</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45937.382278703706</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45937.382278703706</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45937.382278703706</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45937.382278703706</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45937.382278703706</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45937.382278703706</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45937.382278703706</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45937.382278703706</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45937.382278703706</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45937.382278703706</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45937.382278703706</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45937.382278703706</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45937.382278703706</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45937.382278703706</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45937.382278703706</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45937.382278703706</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45937.382278703706</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45937.382278703706</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45937.382278703706</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45937.382278703706</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45937.382278703706</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45937.382278703706</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45937.382278703706</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45937.382278703706</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45937.382278703706</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45937.382278703706</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45937.382278703706</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45937.382278703706</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45937.382278703706</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45937.382278703706</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45937.382278703706</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45937.382278703706</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45937.382278703706</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45937.382278703706</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45937.382278703706</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45937.382278703706</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45937.382278703706</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45937.382278703706</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45937.382278703706</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45937.382278703706</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45937.382278703706</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45937.382278703706</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45937.382278703706</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45937.382278703706</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45937.382278703706</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45937.382278703706</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45937.382278703706</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45937.382278703706</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45937.382278703706</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45937.382278703706</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45937.382278703706</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45937.382278703706</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45937.382278703706</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45937.382278703706</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45937.382278703706</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45937.382278703706</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45937.382278703706</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45937.382278703706</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45937.382278703706</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45937.382278703706</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45937.382278703706</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45937.382278703706</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45937.382278703706</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45937.382278703706</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45937.382278703706</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45937.382278703706</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45937.382278703706</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45937.382278703706</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45937.382278703706</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45937.382278703706</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45937.382278703706</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45937.382278703706</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45937.382278703706</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45937.382278703706</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45937.382278703706</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45937.382278703706</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45937.382278703706</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45937.382278703706</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45937.382278703706</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45937.382278703706</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45937.382278703706</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45937.382278703706</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45937.382278703706</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45937.382278703706</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45937.382278703706</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45937.382278703706</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45937.382278703706</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45937.382278703706</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45937.382278703706</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45937.382278703706</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45937.382278703706</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45937.382278703706</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45937.382278703706</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45937.382278703706</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45937.382278703706</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45937.382278703706</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45937.382278703706</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45937.382278703706</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45937.382278703706</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45937.382278703706</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45937.382278703706</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45937.382278703706</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45937.382278703706</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45937.382278703706</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45937.382278703706</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45937.382278703706</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45937.382278703706</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45937.382278703706</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45937.382278703706</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45937.382278703706</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45937.382278703706</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45937.382278703706</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45937.382278703706</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45937.382278703706</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45937.382278703706</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45937.382278703706</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45937.382278703706</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45937.382278703706</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45937.382278703706</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45937.382278703706</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45937.382278703706</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45937.382278703706</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45937.382278703706</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45937.382278703706</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45937.382278703706</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45937.382278703706</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45937.382278703706</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45937.382278703706</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45937.382278703706</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45937.382278703706</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45937.382278703706</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45937.382278703706</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45937.382278703706</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45937.382278703706</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45937.382278703706</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45937.382278703706</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45937.382278703706</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45937.382278703706</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45937.382278703706</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45937.382278703706</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45937.382278703706</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45937.382278703706</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45937.382278703706</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45937.382278703706</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45937.382278703706</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45937.382278703706</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45937.382278703706</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45937.382278703706</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45937.382278703706</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45937.382278703706</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45937.382278703706</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45937.382278703706</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45937.382278703706</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45937.382278703706</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45937.382278703706</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45937.382278703706</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45937.382278703706</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45937.382278703706</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45937.382278703706</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45937.382278703706</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45937.382278703706</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45937.382278703706</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45937.382278703706</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45937.382278703706</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45937.382278703706</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45937.382278703706</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45937.382278703706</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45937.382278703706</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45937.382278703706</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45937.382278703706</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45937.382278703706</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45937.382278703706</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45937.382278703706</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45937.382278703706</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45937.382278703706</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45937.382278703706</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45937.382278703706</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45937.382278703706</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45937.382278703706</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45937.382278703706</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45937.382278703706</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45937.382278703706</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45937.382278703706</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45937.382278703706</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45937.382278703706</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45937.382278703706</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45937.382278703706</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45937.382278703706</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45937.382278703706</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45937.382278703706</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45937.382278703706</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45937.382278703706</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45937.382278703706</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45937.382278703706</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45937.382278703706</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45937.382278703706</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45937.382278703706</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45937.382278703706</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45937.382278703706</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45937.382278703706</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45937.382278703706</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45937.382278703706</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45937.382278703706</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45937.382278703706</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45937.382278703706</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45937.382278703706</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45937.382278703706</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45937.382278703706</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45937.382278703706</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45937.382278703706</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45937.382278703706</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45937.382278703706</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45937.382278703706</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45937.382278703706</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45937.382278703706</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45937.382278703706</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45937.382278703706</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45937.382278703706</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45937.382278703706</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45937.382278703706</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45937.382278703706</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45937.382278703706</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45937.382278703706</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45937.382278703706</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45937.382278703706</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45937.382278703706</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45937.382278703706</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45937.382278703706</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45937.382278703706</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45937.382278703706</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45937.382278703706</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45937.382278703706</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45937.382278703706</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45937.382278703706</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45937.382278703706</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45937.382278703706</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45937.382278703706</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45937.382278703706</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45937.382278703706</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45937.382278703706</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45937.382278703706</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45937.382278703706</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45937.382278703706</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45937.382278703706</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45937.382278703706</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45937.382278703706</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45937.382278703706</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45937.382278703706</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45937.382278703706</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45937.382278703706</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45937.382278703706</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45937.382278703706</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45937.382278703706</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45937.382278703706</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45937.382278703706</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45937.382278703706</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45937.382278703706</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45937.382278703706</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45937.382278703706</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45937.382278703706</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45937.382278703706</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45937.382278703706</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45937.382278703706</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45937.382278703706</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45937.382278703706</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45937.382278703706</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45937.382278703706</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45937.382278703706</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45937.382278703706</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45937.382278703706</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45937.382278703706</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45937.382278703706</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45937.382278703706</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45937.382278703706</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45937.382278703706</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45937.382278703706</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45937.382278703706</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45937.382278703706</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45937.382278703706</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45937.382278703706</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45937.382278703706</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45937.382278703706</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45937.382278703706</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45937.382278703706</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45937.382278703706</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45937.382278703706</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45937.382278703706</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45937.382278703706</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45937.382278703706</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45937.382278703706</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45937.382278703706</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45937.382278703706</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45937.382278703706</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45937.382278703706</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45937.382278703706</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45937.382278703706</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45937.382278703706</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45937.382278703706</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45937.382278703706</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45937.382278703706</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45937.382278703706</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45937.382278703706</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45937.382278703706</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45937.382278703706</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45937.382278703706</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45937.382278703706</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45937.382278703706</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45937.382278703706</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45937.382278703706</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45937.382278703706</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45937.382278703706</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45937.382278703706</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45937.382278703706</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45937.382278703706</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45937.382278703706</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45937.382278703706</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45937.382278703706</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45937.382278703706</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45937.382278703706</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45937.382278703706</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45937.382278703706</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45937.382278703706</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45937.382278703706</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45937.382278703706</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45937.382278703706</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45937.382278703706</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45937.382278703706</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45937.382278703706</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45937.382278703706</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45937.382278703706</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45937.382278703706</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45937.382278703706</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45937.382278703706</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45937.382278703706</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45937.382278703706</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45937.382278703706</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45937.382278703706</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45937.382278703706</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45937.382278703706</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45937.382278703706</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45937.382278703706</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45937.382278703706</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45937.382278703706</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45937.382278703706</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45937.382278703706</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45937.382278703706</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45937.382278703706</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45937.382278703706</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45937.382278703706</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45937.382278703706</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45937.382278703706</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45937.382278703706</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45937.382278703706</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45937.382278703706</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45937.382278703706</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45937.382278703706</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45937.382278703706</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45937.382278703706</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45937.382278703706</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45937.382278703706</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45937.382278703706</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45937.382278703706</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45937.382278703706</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45937.382278703706</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45937.382278703706</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45937.382278703706</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45937.382278703706</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45937.382278703706</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45937.382278703706</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45937.382278703706</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45937.382278703706</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45937.382278703706</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45937.382278703706</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45937.382278703706</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45937.382278703706</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45937.382278703706</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45937.382278703706</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45937.382278703706</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45937.382278703706</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45937.382278703706</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45937.382278703706</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45937.382278703706</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45937.382278703706</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45937.382278703706</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45937.382278703706</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45937.382278703706</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45937.382278703706</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45937.382278703706</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45937.382278703706</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45937.382278703706</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45937.382278703706</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45937.382278703706</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45937.382278703706</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45937.382278703706</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45937.382278703706</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45937.382278703706</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45937.382278703706</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45937.382278703706</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45937.382278703706</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45937.382278703706</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45937.382278703706</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45937.382278703706</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45937.382278703706</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45937.382278703706</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45937.382278703706</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45937.382278703706</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45937.382278703706</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45937.382278703706</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45937.382278703706</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45937.382278703706</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45937.382278703706</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45937.382278703706</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45937.382278703706</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45937.382278703706</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45937.382278703706</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45937.382278703706</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45937.382278703706</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45937.382278703706</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45937.382278703706</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45937.382278703706</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45937.382278703706</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45937.382278703706</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45937.382278703706</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45937.382278703706</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45937.382278703706</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45937.382278703706</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45937.382278703706</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45937.382278703706</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45937.382278703706</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45937.382278703706</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45937.382278703706</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45937.382278703706</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45937.382278703706</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45937.382278703706</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45937.382278703706</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45937.382278703706</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45937.382278703706</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45937.382278703706</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45937.382278703706</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45937.382278703706</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45937.382278703706</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45937.382278703706</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45937.382278703706</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45937.382278703706</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45937.382278703706</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45937.382278703706</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45937.382278703706</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45937.382278703706</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45937.382278703706</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45937.382278703706</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45937.382278703706</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45937.382278703706</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45937.382278703706</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45937.382278703706</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45937.382278703706</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45937.382278703706</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45937.382278703706</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45937.382278703706</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45937.382278703706</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45937.382278703706</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45937.382278703706</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45937.382278703706</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45937.382278703706</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45937.382278703706</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45937.382278703706</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45937.382278703706</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45937.382278703706</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45937.382278703706</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45937.382278703706</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45937.382278703706</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45937.382278703706</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45937.382278703706</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45937.382278703706</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45937.382278703706</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45937.382278703706</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45937.382278703706</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45937.382278703706</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39064</v>
      </c>
      <c r="B2" s="109" t="str">
        <f>IFERROR(VLOOKUP(D2,DB!A:K,11,0),"")</f>
        <v>R4</v>
      </c>
      <c r="C2" s="110">
        <v>1</v>
      </c>
      <c r="D2" s="106" t="s">
        <v>35082</v>
      </c>
      <c r="E2" s="111" t="s">
        <v>38964</v>
      </c>
      <c r="F2" s="112">
        <v>45703.480717592596</v>
      </c>
      <c r="G2" s="113">
        <f ca="1">IFERROR(NOW()-F2,"")</f>
        <v>233.90156111110991</v>
      </c>
      <c r="H2" s="112">
        <v>45703.474768518521</v>
      </c>
      <c r="I2" s="109" t="str">
        <f>IFERROR(VLOOKUP(D2,DB!A:F,6,0),"")</f>
        <v>SCECO</v>
      </c>
      <c r="J2" s="109" t="str">
        <f>IFERROR(VLOOKUP(D2,DB!A:G,7,0),"")</f>
        <v>Dead</v>
      </c>
      <c r="K2" s="114" t="s">
        <v>39065</v>
      </c>
      <c r="L2" s="106" t="str">
        <f>IFERROR(VLOOKUP(D2,DB!A:I,9,0),"")</f>
        <v>Latis</v>
      </c>
    </row>
    <row r="3" spans="1:16" ht="23.25" customHeight="1">
      <c r="A3" s="109" t="s">
        <v>39066</v>
      </c>
      <c r="B3" s="109" t="str">
        <f>IFERROR(VLOOKUP(D3,DB!A:K,11,0),"")</f>
        <v>R4</v>
      </c>
      <c r="C3" s="110">
        <v>2</v>
      </c>
      <c r="D3" s="106" t="s">
        <v>25891</v>
      </c>
      <c r="E3" s="111" t="s">
        <v>38964</v>
      </c>
      <c r="F3" s="112">
        <v>45935.156944444447</v>
      </c>
      <c r="G3" s="113">
        <f ca="1">IFERROR(NOW()-F3,"")</f>
        <v>2.2253342592593981</v>
      </c>
      <c r="H3" s="112">
        <v>45935.07104166667</v>
      </c>
      <c r="I3" s="109" t="str">
        <f>IFERROR(VLOOKUP(D3,DB!A:F,6,0),"")</f>
        <v>Generator-SG</v>
      </c>
      <c r="J3" s="109" t="str">
        <f>IFERROR(VLOOKUP(D3,DB!A:G,7,0),"")</f>
        <v>Good</v>
      </c>
      <c r="K3" s="114" t="s">
        <v>39067</v>
      </c>
      <c r="L3" s="106" t="str">
        <f>IFERROR(VLOOKUP(D3,DB!A:I,9,0),"")</f>
        <v>Latis</v>
      </c>
    </row>
    <row r="4" spans="1:16" ht="15" customHeight="1">
      <c r="A4" s="139" t="s">
        <v>39068</v>
      </c>
      <c r="B4" s="139" t="str">
        <f>IFERROR(VLOOKUP(D4,DB!A:K,11,0),"")</f>
        <v>R4</v>
      </c>
      <c r="C4" s="140">
        <v>1</v>
      </c>
      <c r="D4" s="141" t="s">
        <v>36054</v>
      </c>
      <c r="E4" s="142" t="s">
        <v>38964</v>
      </c>
      <c r="F4" s="143">
        <v>45936.764467592591</v>
      </c>
      <c r="G4" s="144">
        <f ca="1">IFERROR(NOW()-F4,"")</f>
        <v>0.61781111111486098</v>
      </c>
      <c r="H4" s="143">
        <v>45936.758773148147</v>
      </c>
      <c r="I4" s="139" t="str">
        <f>IFERROR(VLOOKUP(D4,DB!A:F,6,0),"")</f>
        <v>Generator-SG</v>
      </c>
      <c r="J4" s="139" t="str">
        <f>IFERROR(VLOOKUP(D4,DB!A:G,7,0),"")</f>
        <v>Weak</v>
      </c>
      <c r="K4" s="146" t="s">
        <v>39069</v>
      </c>
      <c r="L4" s="141" t="str">
        <f>IFERROR(VLOOKUP(D4,DB!A:I,9,0),"")</f>
        <v>Latis</v>
      </c>
    </row>
    <row r="5" spans="1:16" ht="15" customHeight="1">
      <c r="A5" s="139" t="s">
        <v>39070</v>
      </c>
      <c r="B5" s="139" t="str">
        <f>IFERROR(VLOOKUP(D5,DB!A:K,11,0),"")</f>
        <v>R4</v>
      </c>
      <c r="C5" s="140">
        <v>2</v>
      </c>
      <c r="D5" s="141" t="s">
        <v>37069</v>
      </c>
      <c r="E5" s="142" t="s">
        <v>38964</v>
      </c>
      <c r="F5" s="143">
        <v>45937.180335648147</v>
      </c>
      <c r="G5" s="144">
        <f ca="1">IFERROR(NOW()-F5,"")</f>
        <v>0.20194305555924075</v>
      </c>
      <c r="H5" s="143">
        <v>45937.173946759256</v>
      </c>
      <c r="I5" s="139" t="str">
        <f>IFERROR(VLOOKUP(D5,DB!A:F,6,0),"")</f>
        <v>SCECO</v>
      </c>
      <c r="J5" s="139" t="str">
        <f>IFERROR(VLOOKUP(D5,DB!A:G,7,0),"")</f>
        <v>Vandalized</v>
      </c>
      <c r="K5" s="146" t="s">
        <v>39071</v>
      </c>
      <c r="L5" s="141" t="str">
        <f>IFERROR(VLOOKUP(D5,DB!A:I,9,0),"")</f>
        <v>Latis</v>
      </c>
    </row>
    <row r="6" spans="1:16" ht="15" customHeight="1">
      <c r="A6" s="139" t="s">
        <v>39072</v>
      </c>
      <c r="B6" s="139" t="str">
        <f>IFERROR(VLOOKUP(D6,DB!A:K,11,0),"")</f>
        <v>R4</v>
      </c>
      <c r="C6" s="140">
        <v>1</v>
      </c>
      <c r="D6" s="141" t="s">
        <v>36364</v>
      </c>
      <c r="E6" s="142" t="s">
        <v>38964</v>
      </c>
      <c r="F6" s="143">
        <v>45937.213888888888</v>
      </c>
      <c r="G6" s="144">
        <f ca="1">IFERROR(NOW()-F6,"")</f>
        <v>0.16838981481851079</v>
      </c>
      <c r="H6" s="143">
        <v>45937.208043981482</v>
      </c>
      <c r="I6" s="139" t="str">
        <f>IFERROR(VLOOKUP(D6,DB!A:F,6,0),"")</f>
        <v>SCECO</v>
      </c>
      <c r="J6" s="139" t="str">
        <f>IFERROR(VLOOKUP(D6,DB!A:G,7,0),"")</f>
        <v>In progress</v>
      </c>
      <c r="K6" s="146" t="s">
        <v>39073</v>
      </c>
      <c r="L6" s="141" t="str">
        <f>IFERROR(VLOOKUP(D6,DB!A:I,9,0),"")</f>
        <v>Latis</v>
      </c>
    </row>
    <row r="7" spans="1:16" ht="15" customHeight="1">
      <c r="A7" s="139" t="s">
        <v>39062</v>
      </c>
      <c r="B7" s="139" t="str">
        <f>IFERROR(VLOOKUP(D7,DB!A:K,11,0),"")</f>
        <v>R4</v>
      </c>
      <c r="C7" s="140">
        <v>1</v>
      </c>
      <c r="D7" s="141" t="s">
        <v>36850</v>
      </c>
      <c r="E7" s="142" t="s">
        <v>38964</v>
      </c>
      <c r="F7" s="143"/>
      <c r="G7" s="144">
        <f ca="1">IFERROR(NOW()-F7,"")</f>
        <v>45937.382278703706</v>
      </c>
      <c r="H7" s="143">
        <v>45937.242268518516</v>
      </c>
      <c r="I7" s="139" t="str">
        <f>IFERROR(VLOOKUP(D7,DB!A:F,6,0),"")</f>
        <v>SCECO</v>
      </c>
      <c r="J7" s="139" t="str">
        <f>IFERROR(VLOOKUP(D7,DB!A:G,7,0),"")</f>
        <v>Dead</v>
      </c>
      <c r="K7" s="146" t="s">
        <v>39071</v>
      </c>
      <c r="L7" s="141" t="str">
        <f>IFERROR(VLOOKUP(D7,DB!A:I,9,0),"")</f>
        <v>Latis</v>
      </c>
    </row>
    <row r="8" spans="1:16" ht="15" customHeight="1">
      <c r="A8" s="139" t="s">
        <v>39062</v>
      </c>
      <c r="B8" s="139" t="str">
        <f>IFERROR(VLOOKUP(D8,DB!A:K,11,0),"")</f>
        <v>R4</v>
      </c>
      <c r="C8" s="140">
        <v>1</v>
      </c>
      <c r="D8" s="141" t="s">
        <v>27578</v>
      </c>
      <c r="E8" s="142" t="s">
        <v>38964</v>
      </c>
      <c r="F8" s="143"/>
      <c r="G8" s="144">
        <f ca="1">IFERROR(NOW()-F8,"")</f>
        <v>45937.382278703706</v>
      </c>
      <c r="H8" s="143">
        <v>45937.175844907404</v>
      </c>
      <c r="I8" s="139" t="str">
        <f>IFERROR(VLOOKUP(D8,DB!A:F,6,0),"")</f>
        <v>SCECO</v>
      </c>
      <c r="J8" s="139" t="str">
        <f>IFERROR(VLOOKUP(D8,DB!A:G,7,0),"")</f>
        <v>Dead</v>
      </c>
      <c r="K8" s="146" t="s">
        <v>39074</v>
      </c>
      <c r="L8" s="141" t="str">
        <f>IFERROR(VLOOKUP(D8,DB!A:I,9,0),"")</f>
        <v>Latis</v>
      </c>
    </row>
    <row r="9" spans="1:16" ht="15" customHeight="1">
      <c r="A9" s="139" t="s">
        <v>39075</v>
      </c>
      <c r="B9" s="139" t="str">
        <f>IFERROR(VLOOKUP(D9,DB!A:K,11,0),"")</f>
        <v>R4</v>
      </c>
      <c r="C9" s="140">
        <v>1</v>
      </c>
      <c r="D9" s="141" t="s">
        <v>36759</v>
      </c>
      <c r="E9" s="142" t="s">
        <v>39047</v>
      </c>
      <c r="F9" s="143">
        <v>45937.32916666667</v>
      </c>
      <c r="G9" s="144">
        <f ca="1">IFERROR(NOW()-F9,"")</f>
        <v>5.3112037036044057E-2</v>
      </c>
      <c r="H9" s="143">
        <v>45937.323738425926</v>
      </c>
      <c r="I9" s="139" t="str">
        <f>IFERROR(VLOOKUP(D9,DB!A:F,6,0),"")</f>
        <v>SCECO</v>
      </c>
      <c r="J9" s="139" t="str">
        <f>IFERROR(VLOOKUP(D9,DB!A:G,7,0),"")</f>
        <v>In progress</v>
      </c>
      <c r="K9" s="146" t="s">
        <v>39071</v>
      </c>
      <c r="L9" s="141" t="str">
        <f>IFERROR(VLOOKUP(D9,DB!A:I,9,0),"")</f>
        <v>Latis</v>
      </c>
    </row>
    <row r="10" spans="1:16" ht="15" customHeight="1">
      <c r="A10" s="139" t="s">
        <v>39076</v>
      </c>
      <c r="B10" s="139" t="str">
        <f>IFERROR(VLOOKUP(D10,DB!A:K,11,0),"")</f>
        <v>R4</v>
      </c>
      <c r="C10" s="140">
        <v>1</v>
      </c>
      <c r="D10" s="141" t="s">
        <v>39077</v>
      </c>
      <c r="E10" s="142" t="s">
        <v>38964</v>
      </c>
      <c r="F10" s="143">
        <v>45937.344965277778</v>
      </c>
      <c r="G10" s="144">
        <f ca="1">IFERROR(NOW()-F10,"")</f>
        <v>3.7313425928005017E-2</v>
      </c>
      <c r="H10" s="143">
        <v>45937.338043981479</v>
      </c>
      <c r="I10" s="139" t="str">
        <f>IFERROR(VLOOKUP(D10,DB!A:F,6,0),"")</f>
        <v>SCECO</v>
      </c>
      <c r="J10" s="139" t="str">
        <f>IFERROR(VLOOKUP(D10,DB!A:G,7,0),"")</f>
        <v>In progress</v>
      </c>
      <c r="K10" s="146" t="s">
        <v>39078</v>
      </c>
      <c r="L10" s="141" t="str">
        <f>IFERROR(VLOOKUP(D10,DB!A:I,9,0),"")</f>
        <v>Latis</v>
      </c>
    </row>
    <row r="11" spans="1:16" ht="15" customHeight="1">
      <c r="A11" s="139"/>
      <c r="B11" s="139" t="str">
        <f>IFERROR(VLOOKUP(D11,DB!A:K,11,0),"")</f>
        <v/>
      </c>
      <c r="C11" s="140"/>
      <c r="D11" s="141"/>
      <c r="E11" s="142"/>
      <c r="F11" s="143"/>
      <c r="G11" s="144">
        <f ca="1">IFERROR(NOW()-F11,"")</f>
        <v>45937.382278703706</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45937.382278703706</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45937.382278703706</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45937.382278703706</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45937.382278703706</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45937.382278703706</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45937.382278703706</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45937.382278703706</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45937.382278703706</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45937.382278703706</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45937.382278703706</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45937.382278703706</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45937.382278703706</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45937.382278703706</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45937.382278703706</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45937.382278703706</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45937.382278703706</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45937.382278703706</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45937.382278703706</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45937.382278703706</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45937.382278703706</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45937.382278703706</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45937.382278703706</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45937.382278703706</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45937.382278703706</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45937.382278703706</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45937.382278703706</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45937.382278703706</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45937.382278703706</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45937.382278703706</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45937.382278703706</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45937.382278703706</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45937.382278703706</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45937.382278703706</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45937.382278703706</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45937.382278703706</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45937.382278703706</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45937.382278703706</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45937.382278703706</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45937.382278703706</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45937.382278703706</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45937.382278703706</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45937.382278703706</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45937.382278703706</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45937.382278703706</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45937.382278703706</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45937.382278703706</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45937.382278703706</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45937.382278703706</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45937.382278703706</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45937.382278703706</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45937.382278703706</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45937.382278703706</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45937.382278703706</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45937.382278703706</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45937.382278703706</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45937.382278703706</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45937.382278703706</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45937.382278703706</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45937.382278703706</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45937.382278703706</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45937.382278703706</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45937.382278703706</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45937.382278703706</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45937.382278703706</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45937.382278703706</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45937.382278703706</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45937.382278703706</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45937.382278703706</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45937.382278703706</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45937.382278703706</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45937.382278703706</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45937.382278703706</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45937.382278703706</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45937.382278703706</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45937.382278703706</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45937.382278703706</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45937.382278703706</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45937.382278703706</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45937.382278703706</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45937.382278703706</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45937.382278703706</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45937.382278703706</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45937.382278703706</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45937.382278703706</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45937.382278703706</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45937.382278703706</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45937.382278703706</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45937.382278703706</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45937.382278703706</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45937.382278703706</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45937.382278703706</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45937.382278703706</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45937.382278703706</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45937.382278703706</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45937.382278703706</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45937.382278703706</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45937.382278703706</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45937.382278703706</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45937.382278703706</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45937.382278703706</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45937.382278703706</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45937.382278703706</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45937.382278703706</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45937.382278703706</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45937.382278703706</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45937.382278703706</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45937.382278703706</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45937.382278703706</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45937.382278703706</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45937.382278703706</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45937.382278703706</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45937.382278703706</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45937.382278703706</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45937.382278703706</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45937.382278703706</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45937.382278703706</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45937.382278703706</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45937.382278703706</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45937.382278703706</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45937.382278703706</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45937.382278703706</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45937.382278703706</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45937.382278703706</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45937.382278703706</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45937.382278703706</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45937.382278703706</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45937.382278703706</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45937.382278703706</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45937.382278703706</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45937.382278703706</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45937.382278703706</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45937.382278703706</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45937.382278703706</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45937.382278703706</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45937.382278703706</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45937.382278703706</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45937.382278703706</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45937.382278703706</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45937.382278703706</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45937.382278703706</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45937.382278703706</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45937.382278703706</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45937.382278703706</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45937.382278703706</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45937.382278703706</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45937.382278703706</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45937.382278703706</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45937.382278703706</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45937.382278703706</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45937.382278703706</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45937.382278703706</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45937.382278703706</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45937.382278703706</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45937.382278703706</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45937.382278703706</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45937.382278703706</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45937.382278703706</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45937.382278703706</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45937.382278703706</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45937.382278703706</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45937.382278703706</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45937.382278703706</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45937.382278703706</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45937.382278703706</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45937.382278703706</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45937.382278703706</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45937.382278703706</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45937.382278703706</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45937.382278703706</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45937.382278703706</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45937.382278703706</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45937.382278703706</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45937.382278703706</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45937.382278703706</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45937.382278703706</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45937.382278703706</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45937.382278703706</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45937.382278703706</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45937.382278703706</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45937.382278703706</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45937.382278703706</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45937.382278703706</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45937.382278703706</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45937.382278703706</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45937.382278703706</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45937.382278703706</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45937.382278703706</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45937.382278703706</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45937.382278703706</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45937.382278703706</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45937.382278703706</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45937.382278703706</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45937.382278703706</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45937.382278703706</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45937.382278703706</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45937.382278703706</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45937.382278703706</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45937.382278703706</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45937.382278703706</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45937.382278703706</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45937.382278703706</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45937.382278703706</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45937.382278703706</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45937.382278703706</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45937.382278703706</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45937.382278703706</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45937.382278703706</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45937.382278703706</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45937.382278703706</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45937.382278703706</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45937.382278703706</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45937.382278703706</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45937.382278703706</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45937.382278703706</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45937.382278703706</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45937.382278703706</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45937.382278703706</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45937.382278703706</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45937.382278703706</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45937.382278703706</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45937.382278703706</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45937.382278703706</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45937.382278703706</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45937.382278703706</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45937.382278703706</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45937.382278703706</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45937.382278703706</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45937.382278703706</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45937.382278703706</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45937.382278703706</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45937.382278703706</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45937.382278703706</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45937.382278703706</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45937.382278703706</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45937.382278703706</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45937.382278703706</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45937.382278703706</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45937.382278703706</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45937.382278703706</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45937.382278703706</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45937.382278703706</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45937.382278703706</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45937.382278703706</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45937.382278703706</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45937.382278703706</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45937.382278703706</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45937.382278703706</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45937.382278703706</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45937.382278703706</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45937.382278703706</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45937.382278703706</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45937.382278703706</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45937.382278703706</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45937.382278703706</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45937.382278703706</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45937.382278703706</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45937.382278703706</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45937.382278703706</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45937.382278703706</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45937.382278703706</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45937.382278703706</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45937.382278703706</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45937.382278703706</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45937.382278703706</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45937.382278703706</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45937.382278703706</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45937.382278703706</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45937.382278703706</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45937.382278703706</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45937.382278703706</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45937.382278703706</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45937.382278703706</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45937.382278703706</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45937.382278703706</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45937.382278703706</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45937.382278703706</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45937.382278703706</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45937.382278703706</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45937.382278703706</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45937.382278703706</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45937.382278703706</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45937.382278703706</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45937.382278703706</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45937.382278703706</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45937.382278703706</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45937.382278703706</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45937.382278703706</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45937.382278703706</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45937.382278703706</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45937.382278703706</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45937.382278703706</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45937.382278703706</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45937.382278703706</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45937.382278703706</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45937.382278703706</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45937.382278703706</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45937.382278703706</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45937.382278703706</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45937.382278703706</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45937.382278703706</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45937.382278703706</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45937.382278703706</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45937.382278703706</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45937.382278703706</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45937.382278703706</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45937.382278703706</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45937.382278703706</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45937.382278703706</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45937.382278703706</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45937.382278703706</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45937.382278703706</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45937.382278703706</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45937.382278703706</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45937.382278703706</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45937.382278703706</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45937.382278703706</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45937.382278703706</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45937.382278703706</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45937.382278703706</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45937.382278703706</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45937.382278703706</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45937.382278703706</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45937.382278703706</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45937.382278703706</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45937.382278703706</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45937.382278703706</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45937.382278703706</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45937.382278703706</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45937.382278703706</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45937.382278703706</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45937.382278703706</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45937.382278703706</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45937.382278703706</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45937.382278703706</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45937.382278703706</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45937.382278703706</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45937.382278703706</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45937.382278703706</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45937.382278703706</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45937.382278703706</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45937.382278703706</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45937.382278703706</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45937.382278703706</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45937.382278703706</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45937.382278703706</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45937.382278703706</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45937.382278703706</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45937.382278703706</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45937.382278703706</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45937.382278703706</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45937.382278703706</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45937.382278703706</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45937.382278703706</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45937.382278703706</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45937.382278703706</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45937.382278703706</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45937.382278703706</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45937.382278703706</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45937.382278703706</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45937.382278703706</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45937.382278703706</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45937.382278703706</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45937.382278703706</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45937.382278703706</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45937.382278703706</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45937.382278703706</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45937.382278703706</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45937.382278703706</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45937.382278703706</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45937.382278703706</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45937.382278703706</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45937.382278703706</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45937.382278703706</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45937.382278703706</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45937.382278703706</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45937.382278703706</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45937.382278703706</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45937.382278703706</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45937.382278703706</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45937.382278703706</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45937.382278703706</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45937.382278703706</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45937.382278703706</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45937.382278703706</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45937.382278703706</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45937.382278703706</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45937.382278703706</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45937.382278703706</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45937.382278703706</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45937.382278703706</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45937.382278703706</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45937.382278703706</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45937.382278703706</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45937.382278703706</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45937.382278703706</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45937.382278703706</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45937.382278703706</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45937.382278703706</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45937.382278703706</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45937.382278703706</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45937.382278703706</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45937.382278703706</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45937.382278703706</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45937.382278703706</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45937.382278703706</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45937.382278703706</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45937.382278703706</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45937.382278703706</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45937.382278703706</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45937.382278703706</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45937.382278703706</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45937.382278703706</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45937.382278703706</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45937.382278703706</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45937.382278703706</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45937.382278703706</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45937.382278703706</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45937.382278703706</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45937.382278703706</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45937.382278703706</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45937.382278703706</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45937.382278703706</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45937.382278703706</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45937.382278703706</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45937.382278703706</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45937.382278703706</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45937.382278703706</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45937.382278703706</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45937.382278703706</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45937.382278703706</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45937.382278703706</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45937.382278703706</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45937.382278703706</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45937.382278703706</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45937.382278703706</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45937.382278703706</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45937.382278703706</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45937.382278703706</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45937.382278703706</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45937.382278703706</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45937.382278703706</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45937.382278703706</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45937.382278703706</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45937.382278703706</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45937.382278703706</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45937.382278703706</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45937.382278703706</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45937.382278703706</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45937.382278703706</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45937.382278703706</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45937.382278703706</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45937.382278703706</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45937.382278703706</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45937.382278703706</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45937.382278703706</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45937.382278703706</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45937.382278703706</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45937.382278703706</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45937.382278703706</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45937.382278703706</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45937.382278703706</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45937.382278703706</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45937.382278703706</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45937.382278703706</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45937.382278703706</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45937.382278703706</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45937.382278703706</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45937.382278703706</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45937.382278703706</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45937.382278703706</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45937.382278703706</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45937.382278703706</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45937.382278703706</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45937.382278703706</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39079</v>
      </c>
      <c r="B2" s="37" t="str">
        <f>IFERROR(VLOOKUP(D2,DB!A:K,11,0),"")</f>
        <v>R5</v>
      </c>
      <c r="C2" s="37">
        <v>3</v>
      </c>
      <c r="D2" s="37" t="s">
        <v>36000</v>
      </c>
      <c r="E2" s="37" t="s">
        <v>38964</v>
      </c>
      <c r="F2" s="38">
        <v>45891.832060185188</v>
      </c>
      <c r="G2" s="39">
        <f t="shared" ref="G2" ca="1" si="0">IFERROR(NOW()-F2,"-")</f>
        <v>45.550218518517795</v>
      </c>
      <c r="H2" s="38">
        <v>45891.790393518517</v>
      </c>
      <c r="I2" s="37" t="str">
        <f>IFERROR(VLOOKUP(D2,DB!A:F,6,0),"")</f>
        <v>Generator-SG</v>
      </c>
      <c r="J2" s="37" t="str">
        <f>IFERROR(VLOOKUP(D2,DB!A:G,7,0),"")</f>
        <v>Vandalized</v>
      </c>
      <c r="K2" s="37" t="s">
        <v>39080</v>
      </c>
      <c r="L2" s="37" t="str">
        <f>IFERROR(VLOOKUP(D2,DB!A:I,9,0),"")</f>
        <v>Latis</v>
      </c>
      <c r="M2" s="135"/>
    </row>
    <row r="3" spans="1:13" ht="30.75">
      <c r="A3" s="37" t="s">
        <v>39081</v>
      </c>
      <c r="B3" s="37" t="str">
        <f>IFERROR(VLOOKUP(D3,DB!A:K,11,0),"")</f>
        <v>R5</v>
      </c>
      <c r="C3" s="37">
        <v>1</v>
      </c>
      <c r="D3" s="37" t="s">
        <v>31295</v>
      </c>
      <c r="E3" s="37" t="s">
        <v>39047</v>
      </c>
      <c r="F3" s="38">
        <v>45926.188877314817</v>
      </c>
      <c r="G3" s="39">
        <f ca="1">IFERROR(NOW()-F3,"-")</f>
        <v>11.19340138888947</v>
      </c>
      <c r="H3" s="38">
        <v>45926.158159722225</v>
      </c>
      <c r="I3" s="37" t="str">
        <f>IFERROR(VLOOKUP(D3,DB!A:F,6,0),"")</f>
        <v>SCECO</v>
      </c>
      <c r="J3" s="37" t="str">
        <f>IFERROR(VLOOKUP(D3,DB!A:G,7,0),"")</f>
        <v>Good</v>
      </c>
      <c r="K3" s="37" t="s">
        <v>39082</v>
      </c>
      <c r="L3" s="37" t="str">
        <f>IFERROR(VLOOKUP(D3,DB!A:I,9,0),"")</f>
        <v>Latis</v>
      </c>
      <c r="M3" s="135"/>
    </row>
    <row r="4" spans="1:13" ht="30.75">
      <c r="A4" s="37" t="s">
        <v>39083</v>
      </c>
      <c r="B4" s="37" t="str">
        <f>IFERROR(VLOOKUP(D4,DB!A:K,11,0),"")</f>
        <v>R5</v>
      </c>
      <c r="C4" s="37">
        <v>4</v>
      </c>
      <c r="D4" s="136" t="s">
        <v>31288</v>
      </c>
      <c r="E4" s="37" t="s">
        <v>39047</v>
      </c>
      <c r="F4" s="38">
        <v>45937.29923611111</v>
      </c>
      <c r="G4" s="39">
        <f ca="1">IFERROR(NOW()-F4,"-")</f>
        <v>8.3042592596029863E-2</v>
      </c>
      <c r="H4" s="38">
        <v>45937.29278935185</v>
      </c>
      <c r="I4" s="37" t="str">
        <f>IFERROR(VLOOKUP(D4,DB!A:F,6,0),"")</f>
        <v>SCECO</v>
      </c>
      <c r="J4" s="37" t="str">
        <f>IFERROR(VLOOKUP(D4,DB!A:G,7,0),"")</f>
        <v>Dead</v>
      </c>
      <c r="K4" s="37" t="s">
        <v>39084</v>
      </c>
      <c r="L4" s="37" t="str">
        <f>IFERROR(VLOOKUP(D4,DB!A:I,9,0),"")</f>
        <v>Latis</v>
      </c>
      <c r="M4" s="135"/>
    </row>
    <row r="5" spans="1:13" ht="15">
      <c r="A5" s="37" t="s">
        <v>39085</v>
      </c>
      <c r="B5" s="37" t="str">
        <f>IFERROR(VLOOKUP(D5,DB!A:K,11,0),"")</f>
        <v>R5</v>
      </c>
      <c r="C5" s="37">
        <v>2</v>
      </c>
      <c r="D5" s="37" t="s">
        <v>38240</v>
      </c>
      <c r="E5" s="37" t="s">
        <v>39086</v>
      </c>
      <c r="F5" s="38">
        <v>45937.370706018519</v>
      </c>
      <c r="G5" s="39">
        <f ca="1">IFERROR(NOW()-F5,"-")</f>
        <v>1.1572685187275056E-2</v>
      </c>
      <c r="H5" s="38">
        <v>45937.361354166664</v>
      </c>
      <c r="I5" s="37" t="str">
        <f>IFERROR(VLOOKUP(D5,DB!A:F,6,0),"")</f>
        <v>SCECO</v>
      </c>
      <c r="J5" s="37" t="str">
        <f>IFERROR(VLOOKUP(D5,DB!A:G,7,0),"")</f>
        <v>Haj Removal</v>
      </c>
      <c r="K5" s="37" t="s">
        <v>39087</v>
      </c>
      <c r="L5" s="37" t="str">
        <f>IFERROR(VLOOKUP(D5,DB!A:I,9,0),"")</f>
        <v>Latis</v>
      </c>
      <c r="M5" s="135"/>
    </row>
    <row r="6" spans="1:13" ht="30.75">
      <c r="A6" s="37" t="s">
        <v>39088</v>
      </c>
      <c r="B6" s="37" t="str">
        <f>IFERROR(VLOOKUP(D6,DB!A:K,11,0),"")</f>
        <v>R5</v>
      </c>
      <c r="C6" s="37">
        <v>1</v>
      </c>
      <c r="D6" s="37" t="s">
        <v>38125</v>
      </c>
      <c r="E6" s="37" t="s">
        <v>39086</v>
      </c>
      <c r="F6" s="38">
        <v>45937.370706018519</v>
      </c>
      <c r="G6" s="39">
        <f ca="1">IFERROR(NOW()-F6,"-")</f>
        <v>1.1572685187275056E-2</v>
      </c>
      <c r="H6" s="38">
        <v>45937.361354166664</v>
      </c>
      <c r="I6" s="37" t="str">
        <f>IFERROR(VLOOKUP(D6,DB!A:F,6,0),"")</f>
        <v>SCECO</v>
      </c>
      <c r="J6" s="37" t="str">
        <f>IFERROR(VLOOKUP(D6,DB!A:G,7,0),"")</f>
        <v>Haj Removal</v>
      </c>
      <c r="K6" s="37" t="s">
        <v>39087</v>
      </c>
      <c r="L6" s="37" t="str">
        <f>IFERROR(VLOOKUP(D6,DB!A:I,9,0),"")</f>
        <v>Latis</v>
      </c>
      <c r="M6" s="135"/>
    </row>
    <row r="7" spans="1:13" ht="30.75">
      <c r="A7" s="37" t="s">
        <v>39088</v>
      </c>
      <c r="B7" s="37" t="str">
        <f>IFERROR(VLOOKUP(D7,DB!A:K,11,0),"")</f>
        <v>R5</v>
      </c>
      <c r="C7" s="37">
        <v>1</v>
      </c>
      <c r="D7" s="37" t="s">
        <v>38152</v>
      </c>
      <c r="E7" s="37" t="s">
        <v>39086</v>
      </c>
      <c r="F7" s="38">
        <v>45937.370706018519</v>
      </c>
      <c r="G7" s="39">
        <f ca="1">IFERROR(NOW()-F7,"-")</f>
        <v>1.1572685187275056E-2</v>
      </c>
      <c r="H7" s="38">
        <v>45937.361354166664</v>
      </c>
      <c r="I7" s="37" t="str">
        <f>IFERROR(VLOOKUP(D7,DB!A:F,6,0),"")</f>
        <v>SCECO</v>
      </c>
      <c r="J7" s="37" t="str">
        <f>IFERROR(VLOOKUP(D7,DB!A:G,7,0),"")</f>
        <v>Haj Removal</v>
      </c>
      <c r="K7" s="37" t="s">
        <v>39089</v>
      </c>
      <c r="L7" s="37" t="str">
        <f>IFERROR(VLOOKUP(D7,DB!A:I,9,0),"")</f>
        <v>Latis</v>
      </c>
      <c r="M7" s="135"/>
    </row>
    <row r="8" spans="1:13" ht="30.75">
      <c r="A8" s="37" t="s">
        <v>39088</v>
      </c>
      <c r="B8" s="37" t="str">
        <f>IFERROR(VLOOKUP(D8,DB!A:K,11,0),"")</f>
        <v>R5</v>
      </c>
      <c r="C8" s="37">
        <v>1</v>
      </c>
      <c r="D8" s="37" t="s">
        <v>38172</v>
      </c>
      <c r="E8" s="37" t="s">
        <v>39086</v>
      </c>
      <c r="F8" s="38">
        <v>45937.370706018519</v>
      </c>
      <c r="G8" s="39">
        <f ca="1">IFERROR(NOW()-F8,"-")</f>
        <v>1.1572685187275056E-2</v>
      </c>
      <c r="H8" s="38">
        <v>45937.361354166664</v>
      </c>
      <c r="I8" s="37" t="str">
        <f>IFERROR(VLOOKUP(D8,DB!A:F,6,0),"")</f>
        <v>SCECO</v>
      </c>
      <c r="J8" s="37" t="str">
        <f>IFERROR(VLOOKUP(D8,DB!A:G,7,0),"")</f>
        <v>Haj Removal</v>
      </c>
      <c r="K8" s="37" t="s">
        <v>39089</v>
      </c>
      <c r="L8" s="37" t="str">
        <f>IFERROR(VLOOKUP(D8,DB!A:I,9,0),"")</f>
        <v>Latis</v>
      </c>
      <c r="M8" s="135"/>
    </row>
    <row r="9" spans="1:13" ht="30.75">
      <c r="A9" s="37" t="s">
        <v>39088</v>
      </c>
      <c r="B9" s="37" t="str">
        <f>IFERROR(VLOOKUP(D9,DB!A:K,11,0),"")</f>
        <v>R5</v>
      </c>
      <c r="C9" s="37">
        <v>1</v>
      </c>
      <c r="D9" s="37" t="s">
        <v>38307</v>
      </c>
      <c r="E9" s="37" t="s">
        <v>39086</v>
      </c>
      <c r="F9" s="38">
        <v>45937.370706018519</v>
      </c>
      <c r="G9" s="39">
        <f ca="1">IFERROR(NOW()-F9,"-")</f>
        <v>1.1572685187275056E-2</v>
      </c>
      <c r="H9" s="38">
        <v>45937.361354166664</v>
      </c>
      <c r="I9" s="37" t="str">
        <f>IFERROR(VLOOKUP(D9,DB!A:F,6,0),"")</f>
        <v>SCECO</v>
      </c>
      <c r="J9" s="37" t="str">
        <f>IFERROR(VLOOKUP(D9,DB!A:G,7,0),"")</f>
        <v>Haj Removal</v>
      </c>
      <c r="K9" s="37" t="s">
        <v>39087</v>
      </c>
      <c r="L9" s="37" t="str">
        <f>IFERROR(VLOOKUP(D9,DB!A:I,9,0),"")</f>
        <v>Latis</v>
      </c>
      <c r="M9" s="135"/>
    </row>
    <row r="10" spans="1:13" ht="15">
      <c r="A10" s="37"/>
      <c r="B10" s="37" t="str">
        <f>IFERROR(VLOOKUP(D10,DB!A:K,11,0),"")</f>
        <v/>
      </c>
      <c r="C10" s="37"/>
      <c r="D10"/>
      <c r="E10" s="37"/>
      <c r="F10" s="38"/>
      <c r="G10" s="39">
        <f ca="1">IFERROR(NOW()-F10,"-")</f>
        <v>45937.382278703706</v>
      </c>
      <c r="H10" s="38"/>
      <c r="I10" s="37" t="str">
        <f>IFERROR(VLOOKUP(D10,DB!A:F,6,0),"")</f>
        <v/>
      </c>
      <c r="J10" s="37" t="str">
        <f>IFERROR(VLOOKUP(D10,DB!A:G,7,0),"")</f>
        <v/>
      </c>
      <c r="K10" s="37"/>
      <c r="L10" s="37" t="str">
        <f>IFERROR(VLOOKUP(D10,DB!A:I,9,0),"")</f>
        <v/>
      </c>
      <c r="M10" s="135"/>
    </row>
    <row r="11" spans="1:13" ht="15.75">
      <c r="A11" s="37"/>
      <c r="B11" s="37" t="str">
        <f>IFERROR(VLOOKUP(D11,DB!A:K,11,0),"")</f>
        <v/>
      </c>
      <c r="C11" s="37"/>
      <c r="D11" s="161"/>
      <c r="E11" s="37"/>
      <c r="F11" s="38"/>
      <c r="G11" s="39">
        <f ca="1">IFERROR(NOW()-F11,"-")</f>
        <v>45937.382278703706</v>
      </c>
      <c r="H11" s="38"/>
      <c r="I11" s="37" t="str">
        <f>IFERROR(VLOOKUP(D11,DB!A:F,6,0),"")</f>
        <v/>
      </c>
      <c r="J11" s="37" t="str">
        <f>IFERROR(VLOOKUP(D11,DB!A:G,7,0),"")</f>
        <v/>
      </c>
      <c r="K11" s="37"/>
      <c r="L11" s="37" t="str">
        <f>IFERROR(VLOOKUP(D11,DB!A:I,9,0),"")</f>
        <v/>
      </c>
      <c r="M11" s="135"/>
    </row>
    <row r="12" spans="1:13" ht="15">
      <c r="A12" s="37"/>
      <c r="B12" s="37" t="str">
        <f>IFERROR(VLOOKUP(D12,DB!A:K,11,0),"")</f>
        <v/>
      </c>
      <c r="C12" s="37"/>
      <c r="D12"/>
      <c r="E12" s="37"/>
      <c r="F12" s="38"/>
      <c r="G12" s="39">
        <f ca="1">IFERROR(NOW()-F12,"-")</f>
        <v>45937.382278703706</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45937.382278703706</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45937.382278703706</v>
      </c>
      <c r="H14" s="38"/>
      <c r="I14" s="37" t="str">
        <f>IFERROR(VLOOKUP(D14,DB!A:F,6,0),"")</f>
        <v/>
      </c>
      <c r="J14" s="37" t="str">
        <f>IFERROR(VLOOKUP(D14,DB!A:G,7,0),"")</f>
        <v/>
      </c>
      <c r="K14" s="37"/>
      <c r="L14" s="37" t="str">
        <f>IFERROR(VLOOKUP(D14,DB!A:I,9,0),"")</f>
        <v/>
      </c>
      <c r="M14" s="135"/>
    </row>
    <row r="15" spans="1:13" ht="15">
      <c r="A15" s="37"/>
      <c r="B15" s="37" t="str">
        <f>IFERROR(VLOOKUP(D15,DB!A:K,11,0),"")</f>
        <v/>
      </c>
      <c r="C15" s="37"/>
      <c r="D15"/>
      <c r="E15" s="37"/>
      <c r="F15" s="38"/>
      <c r="G15" s="39">
        <f ca="1">IFERROR(NOW()-F15,"-")</f>
        <v>45937.382278703706</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45937.382278703706</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45937.382278703706</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45937.382278703706</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45937.382278703706</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45937.382278703706</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45937.382278703706</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45937.382278703706</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45937.382278703706</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45937.382278703706</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45937.382278703706</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45937.382278703706</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45937.382278703706</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45937.382278703706</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45937.382278703706</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45937.382278703706</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45937.382278703706</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45937.382278703706</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45937.382278703706</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45937.382278703706</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45937.382278703706</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45937.382278703706</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45937.382278703706</v>
      </c>
      <c r="H37" s="38"/>
      <c r="I37" s="37" t="str">
        <f>IFERROR(VLOOKUP(D37,DB!A:F,6,0),"")</f>
        <v/>
      </c>
      <c r="J37" s="37" t="str">
        <f>IFERROR(VLOOKUP(D37,DB!A:G,7,0),"")</f>
        <v/>
      </c>
      <c r="K37" s="37"/>
      <c r="L37" s="37" t="str">
        <f>IFERROR(VLOOKUP(D37,DB!A:I,9,0),"")</f>
        <v/>
      </c>
      <c r="M37" s="135"/>
    </row>
    <row r="38" spans="1:13" ht="15">
      <c r="A38" s="91"/>
      <c r="B38" s="91" t="str">
        <f>IFERROR(VLOOKUP(D38,DB!A:K,11,0),"")</f>
        <v/>
      </c>
      <c r="C38" s="91"/>
      <c r="D38" s="91"/>
      <c r="E38" s="91"/>
      <c r="F38" s="133"/>
      <c r="G38" s="134">
        <f ca="1">IFERROR(NOW()-F38,"-")</f>
        <v>45937.382278703706</v>
      </c>
      <c r="H38" s="133"/>
      <c r="I38" s="91" t="str">
        <f>IFERROR(VLOOKUP(D38,DB!A:F,6,0),"")</f>
        <v/>
      </c>
      <c r="J38" s="91" t="str">
        <f>IFERROR(VLOOKUP(D38,DB!A:G,7,0),"")</f>
        <v/>
      </c>
      <c r="K38" s="91"/>
      <c r="L38" s="91" t="str">
        <f>IFERROR(VLOOKUP(D38,DB!A:I,9,0),"")</f>
        <v/>
      </c>
      <c r="M38" s="135"/>
    </row>
    <row r="39" spans="1:13" ht="15">
      <c r="A39" s="91"/>
      <c r="B39" s="91" t="str">
        <f>IFERROR(VLOOKUP(D39,DB!A:K,11,0),"")</f>
        <v/>
      </c>
      <c r="C39" s="91"/>
      <c r="D39" s="91"/>
      <c r="E39" s="91"/>
      <c r="F39" s="133"/>
      <c r="G39" s="134">
        <f ca="1">IFERROR(NOW()-F39,"-")</f>
        <v>45937.382278703706</v>
      </c>
      <c r="H39" s="133"/>
      <c r="I39" s="91" t="str">
        <f>IFERROR(VLOOKUP(D39,DB!A:F,6,0),"")</f>
        <v/>
      </c>
      <c r="J39" s="91" t="str">
        <f>IFERROR(VLOOKUP(D39,DB!A:G,7,0),"")</f>
        <v/>
      </c>
      <c r="K39" s="91"/>
      <c r="L39" s="91" t="str">
        <f>IFERROR(VLOOKUP(D39,DB!A:I,9,0),"")</f>
        <v/>
      </c>
    </row>
    <row r="40" spans="1:13" ht="15">
      <c r="A40" s="37"/>
      <c r="B40" s="37" t="str">
        <f>IFERROR(VLOOKUP(D40,DB!A:K,11,0),"")</f>
        <v/>
      </c>
      <c r="C40" s="37"/>
      <c r="D40" s="37"/>
      <c r="E40" s="37"/>
      <c r="F40" s="38"/>
      <c r="G40" s="39">
        <f ca="1">IFERROR(NOW()-F40,"-")</f>
        <v>45937.382278703706</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45937.382278703706</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45937.382278703706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45937.382278703706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45937.382278703706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45937.382278703706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45937.382278703706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45937.382278703706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45937.382278703706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45937.382278703706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45937.382278703706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45937.382278703706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45937.382278703706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45937.382278703706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45937.382278703706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45937.382278703706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45937.382278703706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45937.382278703706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45937.382278703706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45937.382278703706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45937.382278703706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45937.382278703706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45937.382278703706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45937.382278703706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45937.382278703706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45937.382278703706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45937.382278703706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45937.382278703706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45937.382278703706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45937.382278703706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45937.382278703706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45937.382278703706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45937.382278703706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45937.382278703706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45937.382278703706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45937.382278703706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45937.382278703706</v>
      </c>
      <c r="H76" s="38"/>
      <c r="I76" s="37" t="str">
        <f>IFERROR(VLOOKUP(D76,DB!A:F,6,0),"")</f>
        <v/>
      </c>
      <c r="J76" s="37" t="str">
        <f>IFERROR(VLOOKUP(D76,DB!A:G,7,0),"")</f>
        <v/>
      </c>
      <c r="K76" s="37"/>
      <c r="L76" s="37" t="str">
        <f>IFERROR(VLOOKUP(D76,DB!A:I,9,0),"")</f>
        <v/>
      </c>
    </row>
    <row r="77" spans="1:12" ht="15">
      <c r="A77" s="91"/>
      <c r="B77" s="91" t="str">
        <f>IFERROR(VLOOKUP(D77,DB!A:K,11,0),"")</f>
        <v/>
      </c>
      <c r="C77" s="91"/>
      <c r="D77" s="91"/>
      <c r="E77" s="91"/>
      <c r="F77" s="133"/>
      <c r="G77" s="134">
        <f ca="1">IFERROR(NOW()-F77,"-")</f>
        <v>45937.382278703706</v>
      </c>
      <c r="H77" s="133"/>
      <c r="I77" s="91" t="str">
        <f>IFERROR(VLOOKUP(D77,DB!A:F,6,0),"")</f>
        <v/>
      </c>
      <c r="J77" s="91" t="str">
        <f>IFERROR(VLOOKUP(D77,DB!A:G,7,0),"")</f>
        <v/>
      </c>
      <c r="K77" s="91"/>
      <c r="L77" s="91" t="str">
        <f>IFERROR(VLOOKUP(D77,DB!A:I,9,0),"")</f>
        <v/>
      </c>
    </row>
    <row r="78" spans="1:12" ht="15">
      <c r="A78" s="37"/>
      <c r="B78" s="37" t="str">
        <f>IFERROR(VLOOKUP(D78,DB!A:K,11,0),"")</f>
        <v/>
      </c>
      <c r="C78" s="37"/>
      <c r="D78" s="37"/>
      <c r="E78" s="37"/>
      <c r="F78" s="38"/>
      <c r="G78" s="39">
        <f ca="1">IFERROR(NOW()-F78,"-")</f>
        <v>45937.382278703706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45937.382278703706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45937.382278703706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45937.382278703706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45937.382278703706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45937.382278703706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45937.382278703706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45937.382278703706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45937.382278703706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45937.382278703706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45937.382278703706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45937.382278703706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45937.382278703706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45937.382278703706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45937.382278703706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45937.382278703706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45937.382278703706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45937.382278703706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45937.382278703706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45937.382278703706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45937.382278703706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45937.382278703706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45937.382278703706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45937.382278703706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45937.382278703706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45937.382278703706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45937.382278703706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45937.382278703706</v>
      </c>
      <c r="H105" s="38"/>
      <c r="I105" s="37" t="str">
        <f>IFERROR(VLOOKUP(D105,DB!A:F,6,0),"")</f>
        <v/>
      </c>
      <c r="J105" s="37" t="str">
        <f>IFERROR(VLOOKUP(D105,DB!A:G,7,0),"")</f>
        <v/>
      </c>
      <c r="K105" s="37"/>
      <c r="L105" s="37" t="str">
        <f>IFERROR(VLOOKUP(D105,DB!A:I,9,0),"")</f>
        <v/>
      </c>
    </row>
    <row r="106" spans="1:12" ht="15">
      <c r="A106" s="91"/>
      <c r="B106" s="91" t="str">
        <f>IFERROR(VLOOKUP(D106,DB!A:K,11,0),"")</f>
        <v/>
      </c>
      <c r="C106" s="91"/>
      <c r="D106" s="91"/>
      <c r="E106" s="91"/>
      <c r="F106" s="133"/>
      <c r="G106" s="134">
        <f ca="1">IFERROR(NOW()-F106,"-")</f>
        <v>45937.382278703706</v>
      </c>
      <c r="H106" s="133"/>
      <c r="I106" s="91" t="str">
        <f>IFERROR(VLOOKUP(D106,DB!A:F,6,0),"")</f>
        <v/>
      </c>
      <c r="J106" s="91" t="str">
        <f>IFERROR(VLOOKUP(D106,DB!A:G,7,0),"")</f>
        <v/>
      </c>
      <c r="K106" s="91"/>
      <c r="L106" s="91" t="str">
        <f>IFERROR(VLOOKUP(D106,DB!A:I,9,0),"")</f>
        <v/>
      </c>
    </row>
    <row r="107" spans="1:12" ht="15">
      <c r="A107" s="37"/>
      <c r="B107" s="37" t="str">
        <f>IFERROR(VLOOKUP(D107,DB!A:K,11,0),"")</f>
        <v/>
      </c>
      <c r="C107" s="37"/>
      <c r="D107" s="37"/>
      <c r="E107" s="37"/>
      <c r="F107" s="38"/>
      <c r="G107" s="39">
        <f ca="1">IFERROR(NOW()-F107,"-")</f>
        <v>45937.382278703706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45937.382278703706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45937.382278703706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45937.382278703706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45937.382278703706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45937.382278703706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45937.382278703706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45937.382278703706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45937.382278703706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45937.382278703706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45937.382278703706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45937.382278703706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45937.382278703706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45937.382278703706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45937.382278703706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45937.382278703706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45937.382278703706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45937.382278703706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45937.382278703706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45937.382278703706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45937.382278703706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45937.382278703706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45937.382278703706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45937.382278703706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45937.382278703706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45937.382278703706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45937.382278703706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45937.382278703706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45937.382278703706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45937.382278703706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45937.382278703706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45937.382278703706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45937.382278703706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45937.382278703706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45937.382278703706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45937.382278703706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45937.382278703706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45937.382278703706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45937.382278703706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45937.382278703706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45937.382278703706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45937.382278703706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45937.382278703706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45937.382278703706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45937.382278703706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45937.382278703706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45937.382278703706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45937.382278703706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45937.382278703706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45937.382278703706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45937.382278703706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45937.382278703706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45937.382278703706</v>
      </c>
      <c r="H159" s="38"/>
      <c r="I159" s="37" t="str">
        <f>IFERROR(VLOOKUP(D159,DB!A:F,6,0),"")</f>
        <v/>
      </c>
      <c r="J159" s="37" t="str">
        <f>IFERROR(VLOOKUP(D159,DB!A:G,7,0),"")</f>
        <v/>
      </c>
      <c r="K159" s="37"/>
      <c r="L159" s="37" t="str">
        <f>IFERROR(VLOOKUP(D159,DB!A:I,9,0),"")</f>
        <v/>
      </c>
    </row>
    <row r="160" spans="1:12" ht="15">
      <c r="A160" s="91"/>
      <c r="B160" s="91" t="str">
        <f>IFERROR(VLOOKUP(D160,DB!A:K,11,0),"")</f>
        <v/>
      </c>
      <c r="C160" s="91"/>
      <c r="D160" s="91"/>
      <c r="E160" s="91"/>
      <c r="F160" s="133"/>
      <c r="G160" s="134">
        <f ca="1">IFERROR(NOW()-F160,"-")</f>
        <v>45937.382278703706</v>
      </c>
      <c r="H160" s="133"/>
      <c r="I160" s="91" t="str">
        <f>IFERROR(VLOOKUP(D160,DB!A:F,6,0),"")</f>
        <v/>
      </c>
      <c r="J160" s="91" t="str">
        <f>IFERROR(VLOOKUP(D160,DB!A:G,7,0),"")</f>
        <v/>
      </c>
      <c r="K160" s="91"/>
      <c r="L160" s="91"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80"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39090</v>
      </c>
      <c r="B2" s="119" t="s">
        <v>5398</v>
      </c>
      <c r="C2" s="136">
        <v>1</v>
      </c>
      <c r="D2" s="119" t="s">
        <v>34463</v>
      </c>
      <c r="E2" s="136" t="s">
        <v>39091</v>
      </c>
      <c r="F2" s="137">
        <v>45926.772847222222</v>
      </c>
      <c r="G2" s="88">
        <f ca="1">IFERROR(NOW()-F2,"-")</f>
        <v>10.609431481483625</v>
      </c>
      <c r="H2" s="138">
        <v>45927.449074074102</v>
      </c>
      <c r="I2" s="119" t="str">
        <f>IFERROR(VLOOKUP(D2,DB!A:F,6,0),"")</f>
        <v>SCECO</v>
      </c>
      <c r="J2" s="119" t="str">
        <f>IFERROR(VLOOKUP(D2,DB!A:G,7,0),"")</f>
        <v>Weak</v>
      </c>
      <c r="K2" s="136" t="s">
        <v>39092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45937.382278703706</v>
      </c>
      <c r="H3" s="138">
        <v>45927.987534722219</v>
      </c>
      <c r="I3" s="119" t="str">
        <f>IFERROR(VLOOKUP(D3,DB!A:F,6,0),"")</f>
        <v>SCECO</v>
      </c>
      <c r="J3" s="119" t="str">
        <f>IFERROR(VLOOKUP(D3,DB!A:G,7,0),"")</f>
        <v>Vandalized</v>
      </c>
      <c r="K3" s="136" t="s">
        <v>39093</v>
      </c>
      <c r="L3" s="125" t="str">
        <f>IFERROR(VLOOKUP(D3,DB!A:I,9,0),"")</f>
        <v>Latis</v>
      </c>
    </row>
    <row r="4" spans="1:16383" ht="31.5" customHeight="1">
      <c r="A4" s="136" t="s">
        <v>39094</v>
      </c>
      <c r="B4" s="119" t="s">
        <v>5398</v>
      </c>
      <c r="C4" s="136">
        <v>1</v>
      </c>
      <c r="D4" s="119" t="s">
        <v>32861</v>
      </c>
      <c r="E4" s="136" t="s">
        <v>39091</v>
      </c>
      <c r="F4" s="137">
        <v>45933.880972222221</v>
      </c>
      <c r="G4" s="88">
        <f ca="1">IFERROR(NOW()-F4,"-")</f>
        <v>3.5013064814847894</v>
      </c>
      <c r="H4" s="138">
        <v>45929.455266203702</v>
      </c>
      <c r="I4" s="119" t="str">
        <f>IFERROR(VLOOKUP(D4,DB!A:F,6,0),"")</f>
        <v>SCECO</v>
      </c>
      <c r="J4" s="119" t="str">
        <f>IFERROR(VLOOKUP(D4,DB!A:G,7,0),"")</f>
        <v>In progress</v>
      </c>
      <c r="K4" s="136" t="s">
        <v>39092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39095</v>
      </c>
      <c r="B5" s="119" t="s">
        <v>5398</v>
      </c>
      <c r="C5" s="136">
        <v>1</v>
      </c>
      <c r="D5" s="119" t="s">
        <v>33408</v>
      </c>
      <c r="E5" s="136" t="s">
        <v>38964</v>
      </c>
      <c r="F5" s="137">
        <v>45934.942245370374</v>
      </c>
      <c r="G5" s="88">
        <f ca="1">IFERROR(NOW()-F5,"-")</f>
        <v>2.4400333333323942</v>
      </c>
      <c r="H5" s="138">
        <v>45934.470231481479</v>
      </c>
      <c r="I5" s="119" t="str">
        <f>IFERROR(VLOOKUP(D5,DB!A:F,6,0),"")</f>
        <v>SCECO</v>
      </c>
      <c r="J5" s="119" t="str">
        <f>IFERROR(VLOOKUP(D5,DB!A:G,7,0),"")</f>
        <v>Dead</v>
      </c>
      <c r="K5" s="136" t="s">
        <v>39092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39096</v>
      </c>
      <c r="B6" s="119" t="str">
        <f>IFERROR(VLOOKUP(D6,DB!A:K,11,0),"")</f>
        <v>R6</v>
      </c>
      <c r="C6" s="121">
        <v>1</v>
      </c>
      <c r="D6" s="119" t="s">
        <v>33009</v>
      </c>
      <c r="E6" s="122" t="s">
        <v>38964</v>
      </c>
      <c r="F6" s="123">
        <v>45937.073495370372</v>
      </c>
      <c r="G6" s="88">
        <f ca="1">IFERROR(NOW()-F6,"-")</f>
        <v>0.30878333333384944</v>
      </c>
      <c r="H6" s="123">
        <v>45937.053842592592</v>
      </c>
      <c r="I6" s="119" t="str">
        <f>IFERROR(VLOOKUP(D6,DB!A:F,6,0),"")</f>
        <v>SCECO</v>
      </c>
      <c r="J6" s="119" t="str">
        <f>IFERROR(VLOOKUP(D6,DB!A:G,7,0),"")</f>
        <v>Dead+No BB Design</v>
      </c>
      <c r="K6" s="124" t="s">
        <v>39097</v>
      </c>
      <c r="L6" s="125" t="str">
        <f>IFERROR(VLOOKUP(D6,DB!A:I,9,0),"")</f>
        <v>Latis</v>
      </c>
    </row>
    <row r="7" spans="1:16383" ht="31.5" customHeight="1">
      <c r="A7" s="136" t="s">
        <v>39098</v>
      </c>
      <c r="B7" s="119" t="str">
        <f>IFERROR(VLOOKUP(D7,DB!A:K,11,0),"")</f>
        <v>R6</v>
      </c>
      <c r="C7" s="121">
        <v>2</v>
      </c>
      <c r="D7" s="162" t="s">
        <v>32516</v>
      </c>
      <c r="E7" s="122" t="s">
        <v>39047</v>
      </c>
      <c r="F7" s="123">
        <v>45937.351446759261</v>
      </c>
      <c r="G7" s="88">
        <f ca="1">IFERROR(NOW()-F7,"-")</f>
        <v>3.0831944444798864E-2</v>
      </c>
      <c r="H7" s="123">
        <v>45937.340462962966</v>
      </c>
      <c r="I7" s="119" t="str">
        <f>IFERROR(VLOOKUP(D7,DB!A:F,6,0),"")</f>
        <v>SCECO</v>
      </c>
      <c r="J7" s="119" t="str">
        <f>IFERROR(VLOOKUP(D7,DB!A:G,7,0),"")</f>
        <v>Good</v>
      </c>
      <c r="K7" s="124" t="s">
        <v>39099</v>
      </c>
      <c r="L7" s="125" t="str">
        <f>IFERROR(VLOOKUP(D7,DB!A:I,9,0),"")</f>
        <v>Latis</v>
      </c>
    </row>
    <row r="8" spans="1:16383" ht="31.5" customHeight="1">
      <c r="A8" s="120"/>
      <c r="B8" s="119" t="str">
        <f>IFERROR(VLOOKUP(D8,DB!A:K,11,0),"")</f>
        <v/>
      </c>
      <c r="C8" s="121"/>
      <c r="D8" s="119"/>
      <c r="E8" s="122"/>
      <c r="F8" s="123"/>
      <c r="G8" s="88">
        <f ca="1">IFERROR(NOW()-F8,"-")</f>
        <v>45937.382278703706</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45937.382278703706</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45937.382278703706</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45937.382278703706</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45937.382278703706</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45937.382278703706</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45937.382278703706</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45937.382278703706</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45937.382278703706</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45937.382278703706</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45937.382278703706</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45937.382278703706</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45937.382278703706</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45937.382278703706</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45937.382278703706</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45937.382278703706</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45937.382278703706</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45937.382278703706</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45937.382278703706</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45937.382278703706</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45937.382278703706</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45937.382278703706</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45937.382278703706</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45937.382278703706</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45937.382278703706</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45937.382278703706</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45937.382278703706</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45937.382278703706</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45937.382278703706</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45937.382278703706</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45937.382278703706</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45937.382278703706</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45937.382278703706</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45937.382278703706</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45937.382278703706</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45937.382278703706</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45937.382278703706</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45937.382278703706</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45937.382278703706</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45937.382278703706</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45937.382278703706</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45937.382278703706</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45937.382278703706</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45937.382278703706</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45937.382278703706</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45937.382278703706</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45937.382278703706</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45937.382278703706</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45937.382278703706</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45937.382278703706</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45937.382278703706</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45937.382278703706</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45937.382278703706</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45937.382278703706</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45937.382278703706</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45937.382278703706</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45937.382278703706</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45937.382278703706</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45937.382278703706</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45937.382278703706</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45937.382278703706</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45937.382278703706</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45937.382278703706</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45937.382278703706</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45937.382278703706</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45937.382278703706</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45937.382278703706</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45937.382278703706</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45937.382278703706</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45937.382278703706</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45937.382278703706</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45937.382278703706</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45937.382278703706</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45937.382278703706</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45937.382278703706</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45937.382278703706</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45937.382278703706</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45937.382278703706</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45937.382278703706</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45937.382278703706</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45937.382278703706</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45937.382278703706</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45937.382278703706</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45937.382278703706</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45937.382278703706</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45937.382278703706</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45937.382278703706</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45937.382278703706</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45937.382278703706</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45937.382278703706</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45937.382278703706</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45937.382278703706</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45937.382278703706</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45937.382278703706</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45937.382278703706</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45937.382278703706</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45937.382278703706</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45937.382278703706</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45937.382278703706</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45937.382278703706</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45937.382278703706</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45937.382278703706</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45937.382278703706</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45937.382278703706</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45937.382278703706</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45937.382278703706</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45937.382278703706</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45937.382278703706</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45937.382278703706</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45937.382278703706</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45937.382278703706</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45937.382278703706</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45937.382278703706</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45937.382278703706</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45937.382278703706</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45937.382278703706</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45937.382278703706</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45937.382278703706</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45937.382278703706</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45937.382278703706</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45937.382278703706</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45937.382278703706</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45937.382278703706</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45937.382278703706</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45937.382278703706</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45937.382278703706</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45937.382278703706</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45937.382278703706</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45937.382278703706</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45937.382278703706</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45937.382278703706</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45937.382278703706</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45937.382278703706</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45937.382278703706</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45937.382278703706</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45937.382278703706</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45937.382278703706</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45937.382278703706</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45937.382278703706</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45937.382278703706</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45937.382278703706</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45937.382278703706</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45937.382278703706</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45937.382278703706</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45937.382278703706</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45937.382278703706</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45937.382278703706</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45937.382278703706</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45937.382278703706</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45937.382278703706</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45937.382278703706</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45937.382278703706</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45937.382278703706</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45937.382278703706</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45937.382278703706</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45937.382278703706</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45937.382278703706</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45937.382278703706</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45937.382278703706</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45937.382278703706</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45937.382278703706</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45937.382278703706</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45937.382278703706</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45937.382278703706</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45937.382278703706</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45937.382278703706</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45937.382278703706</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45937.382278703706</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45937.382278703706</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45937.382278703706</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45937.382278703706</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45937.382278703706</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45937.382278703706</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45937.382278703706</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45937.382278703706</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45937.382278703706</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45937.382278703706</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45937.382278703706</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45937.382278703706</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45937.382278703706</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45937.382278703706</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45937.382278703706</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45937.382278703706</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45937.382278703706</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45937.382278703706</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45937.382278703706</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45937.382278703706</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45937.382278703706</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45937.382278703706</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45937.382278703706</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45937.382278703706</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45937.382278703706</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45937.382278703706</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45937.382278703706</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45937.382278703706</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45937.382278703706</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45937.382278703706</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45937.382278703706</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45937.382278703706</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45937.382278703706</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45937.382278703706</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45937.382278703706</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45937.382278703706</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45937.382278703706</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45937.382278703706</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45937.382278703706</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45937.382278703706</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45937.382278703706</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45937.382278703706</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45937.382278703706</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45937.382278703706</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45937.382278703706</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45937.382278703706</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45937.382278703706</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45937.382278703706</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45937.382278703706</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45937.382278703706</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45937.382278703706</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45937.382278703706</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45937.382278703706</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45937.382278703706</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45937.382278703706</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45937.382278703706</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45937.382278703706</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45937.382278703706</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45937.382278703706</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45937.382278703706</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45937.382278703706</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45937.382278703706</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45937.382278703706</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45937.382278703706</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45937.382278703706</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45937.382278703706</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45937.382278703706</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45937.382278703706</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45937.382278703706</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45937.382278703706</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45937.382278703706</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45937.382278703706</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45937.382278703706</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45937.382278703706</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45937.382278703706</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45937.382278703706</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45937.382278703706</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45937.382278703706</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45937.382278703706</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45937.382278703706</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45937.382278703706</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45937.382278703706</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45937.382278703706</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45937.382278703706</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45937.382278703706</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45937.382278703706</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45937.382278703706</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45937.382278703706</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45937.382278703706</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2025-10-07T06:10:29Z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