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646" documentId="13_ncr:1_{F6CB121F-512D-4AA6-A0C1-0FB36C537598}" xr6:coauthVersionLast="47" xr6:coauthVersionMax="47" xr10:uidLastSave="{B2C488F8-FEE5-408A-9AB4-BDB9C5AE6163}"/>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5" i="4"/>
  <c r="B6" i="4"/>
  <c r="B3" i="6"/>
  <c r="G3" i="6"/>
  <c r="I3" i="6"/>
  <c r="J3" i="6"/>
  <c r="L3" i="6"/>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G4"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B3" i="4"/>
  <c r="B4"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L4" i="5"/>
  <c r="J4" i="5"/>
  <c r="I4" i="5"/>
  <c r="B4" i="5"/>
  <c r="B3" i="5"/>
  <c r="I3" i="5"/>
  <c r="J3" i="5"/>
  <c r="L3" i="5"/>
  <c r="B3" i="2"/>
  <c r="G3" i="2"/>
  <c r="I3" i="2"/>
  <c r="J3" i="2"/>
  <c r="L3" i="2"/>
  <c r="B4" i="2"/>
  <c r="G4" i="2"/>
  <c r="I4" i="2"/>
  <c r="J4" i="2"/>
  <c r="L4" i="2"/>
  <c r="B2" i="1"/>
  <c r="L2" i="5"/>
  <c r="B2" i="4"/>
  <c r="I2" i="4"/>
  <c r="J2" i="4"/>
  <c r="L2" i="4"/>
  <c r="B4" i="6"/>
  <c r="I4" i="6"/>
  <c r="J4" i="6"/>
  <c r="L4"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<sst xmlns="http://schemas.openxmlformats.org/spreadsheetml/2006/main" count="178628" uniqueCount="39087">
  <si>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</si>
  <si>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</si>
  <si>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</si>
  <si>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</si>
  <si>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</si>
  <si>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</si>
  <si>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</si>
  <si>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</si>
  <si>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</si>
  <si>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</si>
  <si>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</si>
  <si>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</si>
  <si>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</si>
  <si>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</si>
  <si>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</si>
  <si>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</si>
  <si>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</si>
  <si>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</si>
  <si>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</si>
  <si>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</si>
  <si>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</si>
  <si>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</si>
  <si>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</si>
  <si>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</si>
  <si>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</si>
  <si>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</si>
  <si>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</si>
  <si>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</si>
  <si>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</si>
  <si>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</si>
  <si>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</si>
  <si>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</si>
  <si>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</si>
  <si>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</si>
  <si>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</si>
  <si>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</si>
  <si>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</si>
  <si>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</si>
  <si>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</si>
  <si>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</si>
  <si>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</si>
  <si>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</si>
  <si>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</si>
  <si>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</si>
  <si>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</si>
  <si>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</si>
  <si>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</si>
  <si>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</si>
  <si>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</si>
  <si>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</si>
  <si>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</si>
  <si>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</si>
  <si>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</si>
  <si>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</si>
  <si>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</si>
  <si>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</si>
  <si>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</si>
  <si>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</si>
  <si>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</si>
  <si>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</si>
  <si>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</si>
  <si>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</si>
  <si>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</si>
  <si>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</si>
  <si>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</si>
  <si>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</si>
  <si>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</si>
  <si>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</si>
  <si>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</si>
  <si>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</si>
  <si>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</si>
  <si>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</si>
  <si>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</si>
  <si>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</si>
  <si>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</si>
  <si>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</si>
  <si>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</si>
  <si>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</si>
  <si>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</si>
  <si>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</si>
  <si>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</si>
  <si>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</si>
  <si>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</si>
  <si>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</si>
  <si>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</si>
  <si>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</si>
  <si>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</si>
  <si>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</si>
  <si>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</si>
  <si>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</si>
  <si>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</si>
  <si>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</si>
  <si>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</si>
  <si>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</si>
  <si>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</si>
  <si>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</si>
  <si>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</si>
  <si>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</si>
  <si>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</si>
  <si>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</si>
  <si>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</si>
  <si>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</si>
  <si>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</si>
  <si>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</si>
  <si>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</si>
  <si>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</si>
  <si>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</si>
  <si>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</si>
  <si>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</si>
  <si>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</si>
  <si>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</si>
  <si>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</si>
  <si>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</si>
  <si>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</si>
  <si>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</si>
  <si>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</si>
  <si>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</si>
  <si>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</si>
  <si>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</si>
  <si>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</si>
  <si>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</si>
  <si>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</si>
  <si>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</si>
  <si>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</si>
  <si>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</si>
  <si>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</si>
  <si>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</si>
  <si>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</si>
  <si>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</si>
  <si>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</si>
  <si>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</si>
  <si>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</si>
  <si>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</si>
  <si>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</si>
  <si>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</si>
  <si>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</si>
  <si>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</si>
  <si>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</si>
  <si>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</si>
  <si>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</si>
  <si>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</si>
  <si>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</si>
  <si>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</si>
  <si>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</si>
  <si>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</si>
  <si>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</si>
  <si>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</si>
  <si>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</si>
  <si>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</si>
  <si>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</si>
  <si>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</si>
  <si>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</si>
  <si>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</si>
  <si>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</si>
  <si>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</si>
  <si>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</si>
  <si>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</si>
  <si>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</si>
  <si>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</si>
  <si>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</si>
  <si>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</si>
  <si>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</si>
  <si>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</si>
  <si>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</si>
  <si>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</si>
  <si>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</si>
  <si>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</si>
  <si>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</si>
  <si>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</si>
  <si>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</si>
  <si>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</si>
  <si>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</si>
  <si>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</si>
  <si>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</si>
  <si>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</si>
  <si>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</si>
  <si>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</si>
  <si>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</si>
  <si>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</si>
  <si>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</si>
  <si>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</si>
  <si>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</si>
  <si>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</si>
  <si>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</si>
  <si>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</si>
  <si>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</si>
  <si>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</si>
  <si>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</si>
  <si>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</si>
  <si>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</si>
  <si>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</si>
  <si>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</si>
  <si>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</si>
  <si>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</si>
  <si>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</si>
  <si>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</si>
  <si>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</si>
  <si>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</si>
  <si>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</si>
  <si>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</si>
  <si>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</si>
  <si>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</si>
  <si>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</si>
  <si>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</si>
  <si>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</si>
  <si>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</si>
  <si>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</si>
  <si>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</si>
  <si>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</si>
  <si>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</si>
  <si>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</si>
  <si>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</si>
  <si>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</si>
  <si>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</si>
  <si>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</si>
  <si>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</si>
  <si>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</si>
  <si>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</si>
  <si>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</si>
  <si>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</si>
  <si>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</si>
  <si>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</si>
  <si>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</si>
  <si>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</si>
  <si>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</si>
  <si>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</si>
  <si>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</si>
  <si>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</si>
  <si>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</si>
  <si>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</si>
  <si>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</si>
  <si>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</si>
  <si>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</si>
  <si>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</si>
  <si>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</si>
  <si>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</si>
  <si>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</si>
  <si>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</si>
  <si>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</si>
  <si>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</si>
  <si>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</si>
  <si>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</si>
  <si>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</si>
  <si>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</si>
  <si>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</si>
  <si>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</si>
  <si>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</si>
  <si>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</si>
  <si>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</si>
  <si>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</si>
  <si>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</si>
  <si>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</si>
  <si>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</si>
  <si>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</si>
  <si>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</si>
  <si>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</si>
  <si>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</si>
  <si>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</si>
  <si>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</si>
  <si>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</si>
  <si>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</si>
  <si>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</si>
  <si>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</si>
  <si>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</si>
  <si>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</si>
  <si>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</si>
  <si>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</si>
  <si>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</si>
  <si>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</si>
  <si>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</si>
  <si>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</si>
  <si>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</si>
  <si>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</si>
  <si>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</si>
  <si>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</si>
  <si>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</si>
  <si>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</si>
  <si>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</si>
  <si>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</si>
  <si>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</si>
  <si>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</si>
  <si>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</si>
  <si>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</si>
  <si>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</si>
  <si>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</si>
  <si>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</si>
  <si>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</si>
  <si>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</si>
  <si>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</si>
  <si>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</si>
  <si>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</si>
  <si>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</si>
  <si>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</si>
  <si>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</si>
  <si>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</si>
  <si>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</si>
  <si>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</si>
  <si>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</si>
  <si>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</si>
  <si>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</si>
  <si>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</si>
  <si>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</si>
  <si>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</si>
  <si>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</si>
  <si>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</si>
  <si>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</si>
  <si>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</si>
  <si>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</si>
  <si>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</si>
  <si>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</si>
  <si>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</si>
  <si>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</si>
  <si>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</si>
  <si>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</si>
  <si>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</si>
  <si>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</si>
  <si>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</si>
  <si>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</si>
  <si>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</si>
  <si>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</si>
  <si>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</si>
  <si>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</si>
  <si>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</si>
  <si>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</si>
  <si>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</si>
  <si>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</si>
  <si>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</si>
  <si>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</si>
  <si>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</si>
  <si>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</si>
  <si>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</si>
  <si>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</si>
  <si>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</si>
  <si>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</si>
  <si>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</si>
  <si>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</si>
  <si>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</si>
  <si>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</si>
  <si>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</si>
  <si>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</si>
  <si>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</si>
  <si>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</si>
  <si>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</si>
  <si>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</si>
  <si>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</si>
  <si>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</si>
  <si>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</si>
  <si>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</si>
  <si>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</si>
  <si>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</si>
  <si>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</si>
  <si>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</si>
  <si>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</si>
  <si>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</si>
  <si>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</si>
  <si>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</si>
  <si>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</si>
  <si>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</si>
  <si>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</si>
  <si>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</si>
  <si>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</si>
  <si>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</si>
  <si>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</si>
  <si>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</si>
  <si>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</si>
  <si>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</si>
  <si>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</si>
  <si>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</si>
  <si>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</si>
  <si>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</si>
  <si>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</si>
  <si>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</si>
  <si>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</si>
  <si>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</si>
  <si>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</si>
  <si>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</si>
  <si>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</si>
  <si>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</si>
  <si>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</si>
  <si>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</si>
  <si>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</si>
  <si>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</si>
  <si>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</si>
  <si>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</si>
  <si>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</si>
  <si>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</si>
  <si>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</si>
  <si>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</si>
  <si>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</si>
  <si>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</si>
  <si>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</si>
  <si>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</si>
  <si>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</si>
  <si>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</si>
  <si>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</si>
  <si>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</si>
  <si>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</si>
  <si>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</si>
  <si>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</si>
  <si>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</si>
  <si>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</si>
  <si>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</si>
  <si>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</si>
  <si>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</si>
  <si>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</si>
  <si>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</si>
  <si>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</si>
  <si>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</si>
  <si>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</si>
  <si>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</si>
  <si>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</si>
  <si>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</si>
  <si>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</si>
  <si>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</si>
  <si>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</si>
  <si>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</si>
  <si>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</si>
  <si>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</si>
  <si>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</si>
  <si>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</si>
  <si>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</si>
  <si>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</si>
  <si>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</si>
  <si>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</si>
  <si>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</si>
  <si>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</si>
  <si>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</si>
  <si>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</si>
  <si>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</si>
  <si>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</si>
  <si>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</si>
  <si>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</si>
  <si>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</si>
  <si>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</si>
  <si>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</si>
  <si>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</si>
  <si>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</si>
  <si>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</si>
  <si>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</si>
  <si>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</si>
  <si>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</si>
  <si>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</si>
  <si>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</si>
  <si>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</si>
  <si>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</si>
  <si>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</si>
  <si>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</si>
  <si>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</si>
  <si>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</si>
  <si>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</si>
  <si>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</si>
  <si>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</si>
  <si>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</si>
  <si>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</si>
  <si>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</si>
  <si>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</si>
  <si>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</si>
  <si>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</si>
  <si>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</si>
  <si>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</si>
  <si>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</si>
  <si>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</si>
  <si>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</si>
  <si>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</si>
  <si>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</si>
  <si>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</si>
  <si>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</si>
  <si>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</si>
  <si>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</si>
  <si>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</si>
  <si>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</si>
  <si>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</si>
  <si>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</si>
  <si>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</si>
  <si>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</si>
  <si>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</si>
  <si>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</si>
  <si>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</si>
  <si>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</si>
  <si>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</si>
  <si>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</si>
  <si>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</si>
  <si>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</si>
  <si>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</si>
  <si>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</si>
  <si>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</si>
  <si>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</si>
  <si>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</si>
  <si>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</si>
  <si>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</si>
  <si>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</si>
  <si>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</si>
  <si>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</si>
  <si>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</si>
  <si>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</si>
  <si>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</si>
  <si>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</si>
  <si>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</si>
  <si>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</si>
  <si>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</si>
  <si>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</si>
  <si>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</si>
  <si>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</si>
  <si>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</si>
  <si>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</si>
  <si>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</si>
  <si>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</si>
  <si>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</si>
  <si>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</si>
  <si>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</si>
  <si>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</si>
  <si>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</si>
  <si>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</si>
  <si>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</si>
  <si>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</si>
  <si>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</si>
  <si>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</si>
  <si>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</si>
  <si>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</si>
  <si>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</si>
  <si>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</si>
  <si>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</si>
  <si>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</si>
  <si>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</si>
  <si>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</si>
  <si>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</si>
  <si>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</si>
  <si>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</si>
  <si>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</si>
  <si>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</si>
  <si>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</si>
  <si>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</si>
  <si>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</si>
  <si>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</si>
  <si>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</si>
  <si>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</si>
  <si>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</si>
  <si>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</si>
  <si>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</si>
  <si>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</si>
  <si>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</si>
  <si>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</si>
  <si>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</si>
  <si>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</si>
  <si>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</si>
  <si>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</si>
  <si>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</si>
  <si>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</si>
  <si>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</si>
  <si>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</si>
  <si>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</si>
  <si>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</si>
  <si>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</si>
  <si>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</si>
  <si>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</si>
  <si>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</si>
  <si>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</si>
  <si>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</si>
  <si>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</si>
  <si>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</si>
  <si>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</si>
  <si>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</si>
  <si>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</si>
  <si>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</si>
  <si>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</si>
  <si>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</si>
  <si>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</si>
  <si>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</si>
  <si>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</si>
  <si>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</si>
  <si>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</si>
  <si>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</si>
  <si>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</si>
  <si>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</si>
  <si>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</si>
  <si>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</si>
  <si>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</si>
  <si>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</si>
  <si>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</si>
  <si>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</si>
  <si>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</si>
  <si>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</si>
  <si>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</si>
  <si>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</si>
  <si>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</si>
  <si>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</si>
  <si>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</si>
  <si>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</si>
  <si>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</si>
  <si>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</si>
  <si>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</si>
  <si>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</si>
  <si>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</si>
  <si>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</si>
  <si>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</si>
  <si>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</si>
  <si>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</si>
  <si>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</si>
  <si>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</si>
  <si>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</si>
  <si>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</si>
  <si>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</si>
  <si>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</si>
  <si>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</si>
  <si>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</si>
  <si>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</si>
  <si>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</si>
  <si>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</si>
  <si>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</si>
  <si>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</si>
  <si>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</si>
  <si>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</si>
  <si>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</si>
  <si>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</si>
  <si>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</si>
  <si>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</si>
  <si>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</si>
  <si>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</si>
  <si>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</si>
  <si>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</si>
  <si>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</si>
  <si>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</si>
  <si>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</si>
  <si>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</si>
  <si>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</si>
  <si>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</si>
  <si>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</si>
  <si>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</si>
  <si>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</si>
  <si>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</si>
  <si>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</si>
  <si>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</si>
  <si>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</si>
  <si>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</si>
  <si>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</si>
  <si>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</si>
  <si>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</si>
  <si>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</si>
  <si>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</si>
  <si>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</si>
  <si>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</si>
  <si>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</si>
  <si>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</si>
  <si>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</si>
  <si>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</si>
  <si>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</si>
  <si>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</si>
  <si>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</si>
  <si>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</si>
  <si>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</si>
  <si>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</si>
  <si>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</si>
  <si>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</si>
  <si>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</si>
  <si>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</si>
  <si>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</si>
  <si>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</si>
  <si>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</si>
  <si>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</si>
  <si>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</si>
  <si>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</si>
  <si>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</si>
  <si>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</si>
  <si>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</si>
  <si>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</si>
  <si>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</si>
  <si>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</si>
  <si>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</si>
  <si>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</si>
  <si>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</si>
  <si>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</si>
  <si>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</si>
  <si>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</si>
  <si>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</si>
  <si>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</si>
  <si>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</si>
  <si>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</si>
  <si>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</si>
  <si>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</si>
  <si>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</si>
  <si>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</si>
  <si>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</si>
  <si>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</si>
  <si>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</si>
  <si>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</si>
  <si>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</si>
  <si>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</si>
  <si>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</si>
  <si>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</si>
  <si>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</si>
  <si>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</si>
  <si>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</si>
  <si>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</si>
  <si>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</si>
  <si>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</si>
  <si>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</si>
  <si>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</si>
  <si>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</si>
  <si>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</si>
  <si>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</si>
  <si>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</si>
  <si>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</si>
  <si>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</si>
  <si>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</si>
  <si>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</si>
  <si>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</si>
  <si>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</si>
  <si>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</si>
  <si>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</si>
  <si>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</si>
  <si>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</si>
  <si>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</si>
  <si>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</si>
  <si>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</si>
  <si>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</si>
  <si>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</si>
  <si>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</si>
  <si>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</si>
  <si>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</si>
  <si>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</si>
  <si>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</si>
  <si>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</si>
  <si>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</si>
  <si>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</si>
  <si>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</si>
  <si>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</si>
  <si>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</si>
  <si>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</si>
  <si>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</si>
  <si>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</si>
  <si>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</si>
  <si>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</si>
  <si>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</si>
  <si>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</si>
  <si>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</si>
  <si>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</si>
  <si>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</si>
  <si>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</si>
  <si>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</si>
  <si>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</si>
  <si>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</si>
  <si>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</si>
  <si>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</si>
  <si>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</si>
  <si>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</si>
  <si>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</si>
  <si>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</si>
  <si>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</si>
  <si>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</si>
  <si>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</si>
  <si>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</si>
  <si>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</si>
  <si>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</si>
  <si>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</si>
  <si>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</si>
  <si>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</si>
  <si>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</si>
  <si>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</si>
  <si>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</si>
  <si>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</si>
  <si>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</si>
  <si>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</si>
  <si>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</si>
  <si>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</si>
  <si>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</si>
  <si>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</si>
  <si>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</si>
  <si>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</si>
  <si>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</si>
  <si>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</si>
  <si>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</si>
  <si>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</si>
  <si>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</si>
  <si>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</si>
  <si>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</si>
  <si>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</si>
  <si>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</si>
  <si>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</si>
  <si>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</si>
  <si>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</si>
  <si>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</si>
  <si>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</si>
  <si>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</si>
  <si>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</si>
  <si>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</si>
  <si>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</si>
  <si>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</si>
  <si>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</si>
  <si>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</si>
  <si>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</si>
  <si>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</si>
  <si>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</si>
  <si>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</si>
  <si>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</si>
  <si>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</si>
  <si>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</si>
  <si>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</si>
  <si>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</si>
  <si>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</si>
  <si>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</si>
  <si>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</si>
  <si>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</si>
  <si>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</si>
  <si>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</si>
  <si>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</si>
  <si>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</si>
  <si>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</si>
  <si>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</si>
  <si>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</si>
  <si>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</si>
  <si>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</si>
  <si>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</si>
  <si>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</si>
  <si>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</si>
  <si>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</si>
  <si>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</si>
  <si>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</si>
  <si>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</si>
  <si>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</si>
  <si>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</si>
  <si>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</si>
  <si>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</si>
  <si>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</si>
  <si>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</si>
  <si>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</si>
  <si>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</si>
  <si>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</si>
  <si>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</si>
  <si>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</si>
  <si>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</si>
  <si>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</si>
  <si>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</si>
  <si>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</si>
  <si>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</si>
  <si>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</si>
  <si>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</si>
  <si>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</si>
  <si>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</si>
  <si>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</si>
  <si>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</si>
  <si>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</si>
  <si>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</si>
  <si>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</si>
  <si>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</si>
  <si>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</si>
  <si>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</si>
  <si>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</si>
  <si>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</si>
  <si>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</si>
  <si>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</si>
  <si>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</si>
  <si>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</si>
  <si>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</si>
  <si>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</si>
  <si>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</si>
  <si>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</si>
  <si>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</si>
  <si>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</si>
  <si>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</si>
  <si>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</si>
  <si>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</si>
  <si>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</si>
  <si>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</si>
  <si>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</si>
  <si>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</si>
  <si>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</si>
  <si>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</si>
  <si>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</si>
  <si>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</si>
  <si>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</si>
  <si>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</si>
  <si>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</si>
  <si>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</si>
  <si>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</si>
  <si>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</si>
  <si>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</si>
  <si>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</si>
  <si>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</si>
  <si>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</si>
  <si>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</si>
  <si>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</si>
  <si>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</si>
  <si>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</si>
  <si>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</si>
  <si>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</si>
  <si>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</si>
  <si>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</si>
  <si>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</si>
  <si>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</si>
  <si>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</si>
  <si>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</si>
  <si>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</si>
  <si>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</si>
  <si>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</si>
  <si>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</si>
  <si>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</si>
  <si>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</si>
  <si>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</si>
  <si>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</si>
  <si>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</si>
  <si>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</si>
  <si>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</si>
  <si>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</si>
  <si>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</si>
  <si>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</si>
  <si>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</si>
  <si>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</si>
  <si>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</si>
  <si>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</si>
  <si>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</si>
  <si>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</si>
  <si>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</si>
  <si>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</si>
  <si>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</si>
  <si>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</si>
  <si>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</si>
  <si>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</si>
  <si>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</si>
  <si>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</si>
  <si>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</si>
  <si>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</si>
  <si>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</si>
  <si>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</si>
  <si>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</si>
  <si>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</si>
  <si>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</si>
  <si>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</si>
  <si>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</si>
  <si>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</si>
  <si>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</si>
  <si>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</si>
  <si>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</si>
  <si>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</si>
  <si>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</si>
  <si>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</si>
  <si>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</si>
  <si>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</si>
  <si>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</si>
  <si>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</si>
  <si>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</si>
  <si>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</si>
  <si>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</si>
  <si>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</si>
  <si>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</si>
  <si>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</si>
  <si>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</si>
  <si>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</si>
  <si>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</si>
  <si>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</si>
  <si>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</si>
  <si>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</si>
  <si>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</si>
  <si>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</si>
  <si>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</si>
  <si>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</si>
  <si>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</si>
  <si>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</si>
  <si>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</si>
  <si>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</si>
  <si>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</si>
  <si>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</si>
  <si>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</si>
  <si>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</si>
  <si>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</si>
  <si>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</si>
  <si>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</si>
  <si>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</si>
  <si>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</si>
  <si>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</si>
  <si>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</si>
  <si>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</si>
  <si>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</si>
  <si>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</si>
  <si>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</si>
  <si>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</si>
  <si>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</si>
  <si>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</si>
  <si>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</si>
  <si>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</si>
  <si>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</si>
  <si>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</si>
  <si>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</si>
  <si>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</si>
  <si>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</si>
  <si>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</si>
  <si>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</si>
  <si>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</si>
  <si>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</si>
  <si>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</si>
  <si>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</si>
  <si>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</si>
  <si>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</si>
  <si>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</si>
  <si>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</si>
  <si>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</si>
  <si>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</si>
  <si>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</si>
  <si>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</si>
  <si>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</si>
  <si>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</si>
  <si>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</si>
  <si>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</si>
  <si>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</si>
  <si>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</si>
  <si>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</si>
  <si>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</si>
  <si>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</si>
  <si>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</si>
  <si>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</si>
  <si>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</si>
  <si>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</si>
  <si>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</si>
  <si>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</si>
  <si>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</si>
  <si>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</si>
  <si>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</si>
  <si>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</si>
  <si>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</si>
  <si>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</si>
  <si>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</si>
  <si>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</si>
  <si>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</si>
  <si>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</si>
  <si>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</si>
  <si>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</si>
  <si>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</si>
  <si>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</si>
  <si>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</si>
  <si>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</si>
  <si>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</si>
  <si>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</si>
  <si>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</si>
  <si>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</si>
  <si>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</si>
  <si>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</si>
  <si>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</si>
  <si>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</si>
  <si>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</si>
  <si>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</si>
  <si>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</si>
  <si>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</si>
  <si>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</si>
  <si>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</si>
  <si>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</si>
  <si>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</si>
  <si>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</si>
  <si>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</si>
  <si>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</si>
  <si>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</si>
  <si>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</si>
  <si>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</si>
  <si>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</si>
  <si>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</si>
  <si>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</si>
  <si>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</si>
  <si>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</si>
  <si>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</si>
  <si>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</si>
  <si>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</si>
  <si>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</si>
  <si>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</si>
  <si>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</si>
  <si>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</si>
  <si>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</si>
  <si>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</si>
  <si>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</si>
  <si>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</si>
  <si>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</si>
  <si>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</si>
  <si>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</si>
  <si>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</si>
  <si>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</si>
  <si>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</si>
  <si>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</si>
  <si>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</si>
  <si>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</si>
  <si>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</si>
  <si>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</si>
  <si>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</si>
  <si>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</si>
  <si>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</si>
  <si>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</si>
  <si>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</si>
  <si>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</si>
  <si>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</si>
  <si>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</si>
  <si>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</si>
  <si>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</si>
  <si>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</si>
  <si>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</si>
  <si>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</si>
  <si>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</si>
  <si>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</si>
  <si>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</si>
  <si>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</si>
  <si>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</si>
  <si>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</si>
  <si>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</si>
  <si>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</si>
  <si>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</si>
  <si>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</si>
  <si>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</si>
  <si>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</si>
  <si>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</si>
  <si>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</si>
  <si>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</si>
  <si>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</si>
  <si>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</si>
  <si>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</si>
  <si>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</si>
  <si>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</si>
  <si>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</si>
  <si>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</si>
  <si>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</si>
  <si>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</si>
  <si>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</si>
  <si>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</si>
  <si>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</si>
  <si>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</si>
  <si>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</si>
  <si>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</si>
  <si>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</si>
  <si>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</si>
  <si>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</si>
  <si>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</si>
  <si>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</si>
  <si>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</si>
  <si>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</si>
  <si>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</si>
  <si>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</si>
  <si>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</si>
  <si>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</si>
  <si>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</si>
  <si>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</si>
  <si>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</si>
  <si>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</si>
  <si>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</si>
  <si>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</si>
  <si>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</si>
  <si>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</si>
  <si>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</si>
  <si>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</si>
  <si>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</si>
  <si>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</si>
  <si>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</si>
  <si>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</si>
  <si>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</si>
  <si>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</si>
  <si>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</si>
  <si>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</si>
  <si>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</si>
  <si>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</si>
  <si>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</si>
  <si>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</si>
  <si>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</si>
  <si>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</si>
  <si>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</si>
  <si>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</si>
  <si>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</si>
  <si>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</si>
  <si>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</si>
  <si>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</si>
  <si>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</si>
  <si>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</si>
  <si>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</si>
  <si>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</si>
  <si>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</si>
  <si>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</si>
  <si>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</si>
  <si>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</si>
  <si>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</si>
  <si>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</si>
  <si>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</si>
  <si>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</si>
  <si>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</si>
  <si>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</si>
  <si>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</si>
  <si>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</si>
  <si>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</si>
  <si>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</si>
  <si>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</si>
  <si>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</si>
  <si>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</si>
  <si>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</si>
  <si>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</si>
  <si>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</si>
  <si>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</si>
  <si>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</si>
  <si>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</si>
  <si>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</si>
  <si>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</si>
  <si>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</si>
  <si>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</si>
  <si>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</si>
  <si>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</si>
  <si>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</si>
  <si>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</si>
  <si>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</si>
  <si>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</si>
  <si>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</si>
  <si>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</si>
  <si>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</si>
  <si>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</si>
  <si>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</si>
  <si>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</si>
  <si>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</si>
  <si>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</si>
  <si>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</si>
  <si>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</si>
  <si>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</si>
  <si>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</si>
  <si>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</si>
  <si>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</si>
  <si>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</si>
  <si>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</si>
  <si>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</si>
  <si>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</si>
  <si>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</si>
  <si>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</si>
  <si>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</si>
  <si>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</si>
  <si>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</si>
  <si>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</si>
  <si>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</si>
  <si>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</si>
  <si>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</si>
  <si>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</si>
  <si>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</si>
  <si>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</si>
  <si>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</si>
  <si>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</si>
  <si>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</si>
  <si>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</si>
  <si>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</si>
  <si>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</si>
  <si>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</si>
  <si>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</si>
  <si>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</si>
  <si>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</si>
  <si>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</si>
  <si>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</si>
  <si>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</si>
  <si>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</si>
  <si>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</si>
  <si>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</si>
  <si>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</si>
  <si>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</si>
  <si>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</si>
  <si>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</si>
  <si>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</si>
  <si>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</si>
  <si>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</si>
  <si>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</si>
  <si>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</si>
  <si>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</si>
  <si>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</si>
  <si>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</si>
  <si>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</si>
  <si>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</si>
  <si>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</si>
  <si>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</si>
  <si>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</si>
  <si>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</si>
  <si>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</si>
  <si>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</si>
  <si>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</si>
  <si>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</si>
  <si>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</si>
  <si>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</si>
  <si>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</si>
  <si>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</si>
  <si>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</si>
  <si>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</si>
  <si>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</si>
  <si>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</si>
  <si>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</si>
  <si>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</si>
  <si>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</si>
  <si>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</si>
  <si>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</si>
  <si>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</si>
  <si>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</si>
  <si>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</si>
  <si>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</si>
  <si>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</si>
  <si>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</si>
  <si>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</si>
  <si>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</si>
  <si>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</si>
  <si>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</si>
  <si>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</si>
  <si>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</si>
  <si>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</si>
  <si>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</si>
  <si>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</si>
  <si>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</si>
  <si>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</si>
  <si>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</si>
  <si>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</si>
  <si>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</si>
  <si>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</si>
  <si>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</si>
  <si>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</si>
  <si>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</si>
  <si>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</si>
  <si>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</si>
  <si>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</si>
  <si>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</si>
  <si>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</si>
  <si>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</si>
  <si>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</si>
  <si>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</si>
  <si>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</si>
  <si>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</si>
  <si>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</si>
  <si>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</si>
  <si>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</si>
  <si>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</si>
  <si>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</si>
  <si>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</si>
  <si>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</si>
  <si>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</si>
  <si>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</si>
  <si>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</si>
  <si>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</si>
  <si>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</si>
  <si>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</si>
  <si>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</si>
  <si>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</si>
  <si>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</si>
  <si>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</si>
  <si>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</si>
  <si>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</si>
  <si>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</si>
  <si>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</si>
  <si>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</si>
  <si>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</si>
  <si>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</si>
  <si>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</si>
  <si>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</si>
  <si>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</si>
  <si>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</si>
  <si>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</si>
  <si>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</si>
  <si>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</si>
  <si>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</si>
  <si>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</si>
  <si>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</si>
  <si>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</si>
  <si>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</si>
  <si>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</si>
  <si>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</si>
  <si>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</si>
  <si>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</si>
  <si>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</si>
  <si>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</si>
  <si>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</si>
  <si>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</si>
  <si>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</si>
  <si>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</si>
  <si>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</si>
  <si>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</si>
  <si>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</si>
  <si>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</si>
  <si>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</si>
  <si>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</si>
  <si>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</si>
  <si>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</si>
  <si>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</si>
  <si>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</si>
  <si>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</si>
  <si>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</si>
  <si>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</si>
  <si>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</si>
  <si>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</si>
  <si>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</si>
  <si>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</si>
  <si>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</si>
  <si>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</si>
  <si>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</si>
  <si>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</si>
  <si>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</si>
  <si>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</si>
  <si>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</si>
  <si>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</si>
  <si>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</si>
  <si>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</si>
  <si>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</si>
  <si>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</si>
  <si>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</si>
  <si>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</si>
  <si>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</si>
  <si>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</si>
  <si>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</si>
  <si>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</si>
  <si>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</si>
  <si>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</si>
  <si>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</si>
  <si>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</si>
  <si>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</si>
  <si>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</si>
  <si>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</si>
  <si>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</si>
  <si>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</si>
  <si>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</si>
  <si>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</si>
  <si>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</si>
  <si>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</si>
  <si>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</si>
  <si>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</si>
  <si>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</si>
  <si>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</si>
  <si>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</si>
  <si>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</si>
  <si>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</si>
  <si>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</si>
  <si>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</si>
  <si>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</si>
  <si>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</si>
  <si>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</si>
  <si>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</si>
  <si>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</si>
  <si>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</si>
  <si>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</si>
  <si>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</si>
  <si>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</si>
  <si>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</si>
  <si>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</si>
  <si>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</si>
  <si>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</si>
  <si>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</si>
  <si>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</si>
  <si>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</si>
  <si>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</si>
  <si>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</si>
  <si>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</si>
  <si>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</si>
  <si>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</si>
  <si>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</si>
  <si>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</si>
  <si>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</si>
  <si>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</si>
  <si>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</si>
  <si>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</si>
  <si>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</si>
  <si>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</si>
  <si>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</si>
  <si>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</si>
  <si>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</si>
  <si>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</si>
  <si>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</si>
  <si>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</si>
  <si>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</si>
  <si>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</si>
  <si>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</si>
  <si>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</si>
  <si>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</si>
  <si>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</si>
  <si>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</si>
  <si>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</si>
  <si>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</si>
  <si>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</si>
  <si>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</si>
  <si>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</si>
  <si>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</si>
  <si>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</si>
  <si>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</si>
  <si>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</si>
  <si>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</si>
  <si>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</si>
  <si>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</si>
  <si>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</si>
  <si>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</si>
  <si>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</si>
  <si>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</si>
  <si>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</si>
  <si>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</si>
  <si>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</si>
  <si>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</si>
  <si>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</si>
  <si>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</si>
  <si>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</si>
  <si>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</si>
  <si>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</si>
  <si>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</si>
  <si>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</si>
  <si>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</si>
  <si>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</si>
  <si>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</si>
  <si>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</si>
  <si>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</si>
  <si>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</si>
  <si>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</si>
  <si>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</si>
  <si>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</si>
  <si>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</si>
  <si>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</si>
  <si>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</si>
  <si>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</si>
  <si>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</si>
  <si>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</si>
  <si>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</si>
  <si>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</si>
  <si>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</si>
  <si>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</si>
  <si>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</si>
  <si>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</si>
  <si>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</si>
  <si>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</si>
  <si>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</si>
  <si>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</si>
  <si>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</si>
  <si>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</si>
  <si>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</si>
  <si>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</si>
  <si>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</si>
  <si>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</si>
  <si>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</si>
  <si>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</si>
  <si>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</si>
  <si>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</si>
  <si>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</si>
  <si>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</si>
  <si>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</si>
  <si>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</si>
  <si>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</si>
  <si>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</si>
  <si>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</si>
  <si>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</si>
  <si>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</si>
  <si>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</si>
  <si>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</si>
  <si>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</si>
  <si>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</si>
  <si>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</si>
  <si>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</si>
  <si>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</si>
  <si>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</si>
  <si>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</si>
  <si>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</si>
  <si>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</si>
  <si>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</si>
  <si>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</si>
  <si>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</si>
  <si>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</si>
  <si>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</si>
  <si>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</si>
  <si>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</si>
  <si>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</si>
  <si>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</si>
  <si>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</si>
  <si>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</si>
  <si>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</si>
  <si>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</si>
  <si>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</si>
  <si>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</si>
  <si>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</si>
  <si>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</si>
  <si>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</si>
  <si>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</si>
  <si>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</si>
  <si>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</si>
  <si>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</si>
  <si>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</si>
  <si>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</si>
  <si>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</si>
  <si>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</si>
  <si>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</si>
  <si>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</si>
  <si>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</si>
  <si>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</si>
  <si>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</si>
  <si>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</si>
  <si>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</si>
  <si>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</si>
  <si>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</si>
  <si>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</si>
  <si>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</si>
  <si>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</si>
  <si>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</si>
  <si>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</si>
  <si>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</si>
  <si>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</si>
  <si>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</si>
  <si>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</si>
  <si>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</si>
  <si>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</si>
  <si>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</si>
  <si>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</si>
  <si>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</si>
  <si>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</si>
  <si>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</si>
  <si>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</si>
  <si>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</si>
  <si>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</si>
  <si>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</si>
  <si>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</si>
  <si>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</si>
  <si>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</si>
  <si>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</si>
  <si>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</si>
  <si>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</si>
  <si>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</si>
  <si>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</si>
  <si>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</si>
  <si>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</si>
  <si>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</si>
  <si>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</si>
  <si>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</si>
  <si>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</si>
  <si>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</si>
  <si>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</si>
  <si>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</si>
  <si>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</si>
  <si>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</si>
  <si>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</si>
  <si>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</si>
  <si>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</si>
  <si>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</si>
  <si>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</si>
  <si>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</si>
  <si>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</si>
  <si>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</si>
  <si>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</si>
  <si>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</si>
  <si>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</si>
  <si>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</si>
  <si>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</si>
  <si>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</si>
  <si>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</si>
  <si>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</si>
  <si>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</si>
  <si>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</si>
  <si>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</si>
  <si>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</si>
  <si>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</si>
  <si>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</si>
  <si>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</si>
  <si>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</si>
  <si>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</si>
  <si>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</si>
  <si>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</si>
  <si>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</si>
  <si>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</si>
  <si>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</si>
  <si>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</si>
  <si>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</si>
  <si>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</si>
  <si>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</si>
  <si>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</si>
  <si>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</si>
  <si>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</si>
  <si>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</si>
  <si>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</si>
  <si>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</si>
  <si>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</si>
  <si>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</si>
  <si>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</si>
  <si>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</si>
  <si>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</si>
  <si>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</si>
  <si>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</si>
  <si>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</si>
  <si>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</si>
  <si>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</si>
  <si>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</si>
  <si>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</si>
  <si>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</si>
  <si>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</si>
  <si>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</si>
  <si>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</si>
  <si>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</si>
  <si>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</si>
  <si>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</si>
  <si>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</si>
  <si>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</si>
  <si>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</si>
  <si>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</si>
  <si>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</si>
  <si>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</si>
  <si>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</si>
  <si>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</si>
  <si>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</si>
  <si>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</si>
  <si>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</si>
  <si>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</si>
  <si>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</si>
  <si>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</si>
  <si>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</si>
  <si>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</si>
  <si>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</si>
  <si>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</si>
  <si>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</si>
  <si>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</si>
  <si>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</si>
  <si>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</si>
  <si>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</si>
  <si>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</si>
  <si>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</si>
  <si>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</si>
  <si>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</si>
  <si>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</si>
  <si>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</si>
  <si>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</si>
  <si>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</si>
  <si>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</si>
  <si>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</si>
  <si>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</si>
  <si>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</si>
  <si>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</si>
  <si>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</si>
  <si>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</si>
  <si>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</si>
  <si>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</si>
  <si>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</si>
  <si>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</si>
  <si>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</si>
  <si>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</si>
  <si>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</si>
  <si>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</si>
  <si>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</si>
  <si>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</si>
  <si>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</si>
  <si>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</si>
  <si>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</si>
  <si>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</si>
  <si>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</si>
  <si>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</si>
  <si>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</si>
  <si>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</si>
  <si>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</si>
  <si>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</si>
  <si>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</si>
  <si>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</si>
  <si>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</si>
  <si>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</si>
  <si>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</si>
  <si>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</si>
  <si>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</si>
  <si>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</si>
  <si>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</si>
  <si>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</si>
  <si>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</si>
  <si>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</si>
  <si>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</si>
  <si>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</si>
  <si>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</si>
  <si>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</si>
  <si>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</si>
  <si>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</si>
  <si>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</si>
  <si>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</si>
  <si>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</si>
  <si>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</si>
  <si>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</si>
  <si>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</si>
  <si>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</si>
  <si>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</si>
  <si>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</si>
  <si>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</si>
  <si>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</si>
  <si>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</si>
  <si>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</si>
  <si>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</si>
  <si>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</si>
  <si>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</si>
  <si>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</si>
  <si>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</si>
  <si>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</si>
  <si>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</si>
  <si>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</si>
  <si>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</si>
  <si>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</si>
  <si>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</si>
  <si>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</si>
  <si>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</si>
  <si>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</si>
  <si>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</si>
  <si>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</si>
  <si>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</si>
  <si>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</si>
  <si>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</si>
  <si>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</si>
  <si>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</si>
  <si>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</si>
  <si>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</si>
  <si>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</si>
  <si>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</si>
  <si>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</si>
  <si>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</si>
  <si>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</si>
  <si>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</si>
  <si>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</si>
  <si>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</si>
  <si>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</si>
  <si>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</si>
  <si>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</si>
  <si>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</si>
  <si>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</si>
  <si>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</si>
  <si>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</si>
  <si>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</si>
  <si>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</si>
  <si>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</si>
  <si>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</si>
  <si>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</si>
  <si>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</si>
  <si>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</si>
  <si>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</si>
  <si>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</si>
  <si>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</si>
  <si>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</si>
  <si>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</si>
  <si>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</si>
  <si>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</si>
  <si>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</si>
  <si>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</si>
  <si>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</si>
  <si>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</si>
  <si>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</si>
  <si>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</si>
  <si>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</si>
  <si>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</si>
  <si>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</si>
  <si>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</si>
  <si>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</si>
  <si>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</si>
  <si>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</si>
  <si>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</si>
  <si>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</si>
  <si>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</si>
  <si>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</si>
  <si>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</si>
  <si>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</si>
  <si>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</si>
  <si>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</si>
  <si>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</si>
  <si>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</si>
  <si>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</si>
  <si>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</si>
  <si>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</si>
  <si>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</si>
  <si>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</si>
  <si>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</si>
  <si>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</si>
  <si>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</si>
  <si>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</si>
  <si>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</si>
  <si>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</si>
  <si>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</si>
  <si>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</si>
  <si>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</si>
  <si>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</si>
  <si>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</si>
  <si>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</si>
  <si>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</si>
  <si>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</si>
  <si>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</si>
  <si>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</si>
  <si>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</si>
  <si>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</si>
  <si>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</si>
  <si>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</si>
  <si>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</si>
  <si>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</si>
  <si>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</si>
  <si>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</si>
  <si>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</si>
  <si>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</si>
  <si>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</si>
  <si>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</si>
  <si>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</si>
  <si>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</si>
  <si>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</si>
  <si>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</si>
  <si>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</si>
  <si>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</si>
  <si>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</si>
  <si>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</si>
  <si>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</si>
  <si>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</si>
  <si>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</si>
  <si>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</si>
  <si>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</si>
  <si>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</si>
  <si>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</si>
  <si>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</si>
  <si>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</si>
  <si>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</si>
  <si>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</si>
  <si>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</si>
  <si>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</si>
  <si>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</si>
  <si>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</si>
  <si>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</si>
  <si>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</si>
  <si>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</si>
  <si>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</si>
  <si>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</si>
  <si>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</si>
  <si>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</si>
  <si>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</si>
  <si>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</si>
  <si>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</si>
  <si>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</si>
  <si>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</si>
  <si>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</si>
  <si>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</si>
  <si>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</si>
  <si>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</si>
  <si>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</si>
  <si>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</si>
  <si>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</si>
  <si>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</si>
  <si>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</si>
  <si>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</si>
  <si>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</si>
  <si>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</si>
  <si>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</si>
  <si>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</si>
  <si>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</si>
  <si>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</si>
  <si>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</si>
  <si>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</si>
  <si>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</si>
  <si>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</si>
  <si>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</si>
  <si>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</si>
  <si>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</si>
  <si>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</si>
  <si>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</si>
  <si>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</si>
  <si>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</si>
  <si>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</si>
  <si>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</si>
  <si>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</si>
  <si>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</si>
  <si>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</si>
  <si>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</si>
  <si>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</si>
  <si>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</si>
  <si>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</si>
  <si>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</si>
  <si>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</si>
  <si>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</si>
  <si>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</si>
  <si>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</si>
  <si>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</si>
  <si>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</si>
  <si>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</si>
  <si>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</si>
  <si>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</si>
  <si>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</si>
  <si>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</si>
  <si>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</si>
  <si>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</si>
  <si>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</si>
  <si>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</si>
  <si>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</si>
  <si>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</si>
  <si>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</si>
  <si>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</si>
  <si>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</si>
  <si>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</si>
  <si>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</si>
  <si>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</si>
  <si>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</si>
  <si>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</si>
  <si>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</si>
  <si>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</si>
  <si>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</si>
  <si>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</si>
  <si>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</si>
  <si>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</si>
  <si>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</si>
  <si>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</si>
  <si>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</si>
  <si>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</si>
  <si>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</si>
  <si>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</si>
  <si>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</si>
  <si>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</si>
  <si>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</si>
  <si>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</si>
  <si>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</si>
  <si>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</si>
  <si>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</si>
  <si>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</si>
  <si>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</si>
  <si>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</si>
  <si>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</si>
  <si>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</si>
  <si>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</si>
  <si>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</si>
  <si>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</si>
  <si>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</si>
  <si>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</si>
  <si>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</si>
  <si>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</si>
  <si>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</si>
  <si>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</si>
  <si>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</si>
  <si>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</si>
  <si>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</si>
  <si>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</si>
  <si>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</si>
  <si>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</si>
  <si>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</si>
  <si>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</si>
  <si>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</si>
  <si>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</si>
  <si>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</si>
  <si>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</si>
  <si>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</si>
  <si>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</si>
  <si>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</si>
  <si>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</si>
  <si>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</si>
  <si>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</si>
  <si>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</si>
  <si>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</si>
  <si>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</si>
  <si>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</si>
  <si>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</si>
  <si>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</si>
  <si>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</si>
  <si>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</si>
  <si>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</si>
  <si>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</si>
  <si>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</si>
  <si>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</si>
  <si>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</si>
  <si>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</si>
  <si>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</si>
  <si>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</si>
  <si>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</si>
  <si>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</si>
  <si>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</si>
  <si>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</si>
  <si>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</si>
  <si>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</si>
  <si>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</si>
  <si>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</si>
  <si>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</si>
  <si>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</si>
  <si>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</si>
  <si>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</si>
  <si>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</si>
  <si>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</si>
  <si>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</si>
  <si>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</si>
  <si>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</si>
  <si>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</si>
  <si>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</si>
  <si>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</si>
  <si>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</si>
  <si>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</si>
  <si>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</si>
  <si>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</si>
  <si>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</si>
  <si>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</si>
  <si>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</si>
  <si>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</si>
  <si>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</si>
  <si>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</si>
  <si>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</si>
  <si>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</si>
  <si>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</si>
  <si>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</si>
  <si>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</si>
  <si>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</si>
  <si>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</si>
  <si>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</si>
  <si>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</si>
  <si>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</si>
  <si>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</si>
  <si>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</si>
  <si>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</si>
  <si>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</si>
  <si>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</si>
  <si>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</si>
  <si>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</si>
  <si>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</si>
  <si>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</si>
  <si>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</si>
  <si>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</si>
  <si>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</si>
  <si>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</si>
  <si>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</si>
  <si>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</si>
  <si>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</si>
  <si>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</si>
  <si>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</si>
  <si>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</si>
  <si>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</si>
  <si>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</si>
  <si>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</si>
  <si>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</si>
  <si>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</si>
  <si>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</si>
  <si>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</si>
  <si>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</si>
  <si>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</si>
  <si>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</si>
  <si>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</si>
  <si>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</si>
  <si>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</si>
  <si>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</si>
  <si>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</si>
  <si>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</si>
  <si>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</si>
  <si>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</si>
  <si>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</si>
  <si>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</si>
  <si>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</si>
  <si>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</si>
  <si>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</si>
  <si>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</si>
  <si>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</si>
  <si>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</si>
  <si>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</si>
  <si>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</si>
  <si>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</si>
  <si>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</si>
  <si>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</si>
  <si>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</si>
  <si>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</si>
  <si>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</si>
  <si>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</si>
  <si>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</si>
  <si>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</si>
  <si>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</si>
  <si>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</si>
  <si>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</si>
  <si>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</si>
  <si>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</si>
  <si>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</si>
  <si>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</si>
  <si>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</si>
  <si>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</si>
  <si>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</si>
  <si>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</si>
  <si>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</si>
  <si>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</si>
  <si>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</si>
  <si>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</si>
  <si>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</si>
  <si>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</si>
  <si>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</si>
  <si>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</si>
  <si>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</si>
  <si>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</si>
  <si>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</si>
  <si>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</si>
  <si>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</si>
  <si>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</si>
  <si>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</si>
  <si>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</si>
  <si>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</si>
  <si>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</si>
  <si>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</si>
  <si>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</si>
  <si>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</si>
  <si>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</si>
  <si>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</si>
  <si>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</si>
  <si>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</si>
  <si>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</si>
  <si>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</si>
  <si>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</si>
  <si>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</si>
  <si>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</si>
  <si>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</si>
  <si>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</si>
  <si>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</si>
  <si>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</si>
  <si>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</si>
  <si>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</si>
  <si>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</si>
  <si>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</si>
  <si>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</si>
  <si>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</si>
  <si>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</si>
  <si>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</si>
  <si>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</si>
  <si>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</si>
  <si>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</si>
  <si>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</si>
  <si>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</si>
  <si>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</si>
  <si>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</si>
  <si>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</si>
  <si>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</si>
  <si>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</si>
  <si>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</si>
  <si>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</si>
  <si>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</si>
  <si>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</si>
  <si>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</si>
  <si>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</si>
  <si>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</si>
  <si>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</si>
  <si>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</si>
  <si>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</si>
  <si>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</si>
  <si>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</si>
  <si>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</si>
  <si>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</si>
  <si>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</si>
  <si>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</si>
  <si>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</si>
  <si>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</si>
  <si>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</si>
  <si>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</si>
  <si>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</si>
  <si>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</si>
  <si>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</si>
  <si>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</si>
  <si>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</si>
  <si>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</si>
  <si>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</si>
  <si>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</si>
  <si>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</si>
  <si>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</si>
  <si>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</si>
  <si>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</si>
  <si>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</si>
  <si>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</si>
  <si>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</si>
  <si>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</si>
  <si>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</si>
  <si>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</si>
  <si>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</si>
  <si>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</si>
  <si>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</si>
  <si>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</si>
  <si>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</si>
  <si>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</si>
  <si>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</si>
  <si>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</si>
  <si>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</si>
  <si>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</si>
  <si>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</si>
  <si>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</si>
  <si>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</si>
  <si>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</si>
  <si>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</si>
  <si>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</si>
  <si>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</si>
  <si>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</si>
  <si>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</si>
  <si>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</si>
  <si>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</si>
  <si>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</si>
  <si>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</si>
  <si>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</si>
  <si>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</si>
  <si>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</si>
  <si>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</si>
  <si>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</si>
  <si>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</si>
  <si>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</si>
  <si>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</si>
  <si>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</si>
  <si>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</si>
  <si>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</si>
  <si>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</si>
  <si>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</si>
  <si>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</si>
  <si>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</si>
  <si>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</si>
  <si>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</si>
  <si>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</si>
  <si>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</si>
  <si>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</si>
  <si>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</si>
  <si>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</si>
  <si>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</si>
  <si>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</si>
  <si>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</si>
  <si>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</si>
  <si>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</si>
  <si>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</si>
  <si>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</si>
  <si>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</si>
  <si>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</si>
  <si>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</si>
  <si>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</si>
  <si>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</si>
  <si>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</si>
  <si>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</si>
  <si>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</si>
  <si>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</si>
  <si>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</si>
  <si>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</si>
  <si>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</si>
  <si>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</si>
  <si>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</si>
  <si>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</si>
  <si>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</si>
  <si>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</si>
  <si>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</si>
  <si>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</si>
  <si>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</si>
  <si>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</si>
  <si>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</si>
  <si>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</si>
  <si>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</si>
  <si>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</si>
  <si>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</si>
  <si>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</si>
  <si>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</si>
  <si>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</si>
  <si>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</si>
  <si>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</si>
  <si>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</si>
  <si>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</si>
  <si>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</si>
  <si>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</si>
  <si>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</si>
  <si>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</si>
  <si>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</si>
  <si>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</si>
  <si>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</si>
  <si>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</si>
  <si>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</si>
  <si>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</si>
  <si>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</si>
  <si>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</si>
  <si>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</si>
  <si>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</si>
  <si>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</si>
  <si>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</si>
  <si>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</si>
  <si>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</si>
  <si>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</si>
  <si>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</si>
  <si>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</si>
  <si>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</si>
  <si>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</si>
  <si>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</si>
  <si>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</si>
  <si>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</si>
  <si>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</si>
  <si>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</si>
  <si>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</si>
  <si>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</si>
  <si>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</si>
  <si>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</si>
  <si>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</si>
  <si>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</si>
  <si>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</si>
  <si>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</si>
  <si>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</si>
  <si>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</si>
  <si>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</si>
  <si>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</si>
  <si>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</si>
  <si>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</si>
  <si>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</si>
  <si>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</si>
  <si>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</si>
  <si>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</si>
  <si>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</si>
  <si>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</si>
  <si>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</si>
  <si>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</si>
  <si>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</si>
  <si>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</si>
  <si>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</si>
  <si>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</si>
  <si>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</si>
  <si>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</si>
  <si>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</si>
  <si>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</si>
  <si>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</si>
  <si>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</si>
  <si>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</si>
  <si>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</si>
  <si>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</si>
  <si>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</si>
  <si>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</si>
  <si>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</si>
  <si>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</si>
  <si>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</si>
  <si>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</si>
  <si>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</si>
  <si>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</si>
  <si>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</si>
  <si>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</si>
  <si>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</si>
  <si>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</si>
  <si>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</si>
  <si>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</si>
  <si>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</si>
  <si>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</si>
  <si>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</si>
  <si>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</si>
  <si>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</si>
  <si>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</si>
  <si>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</si>
  <si>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</si>
  <si>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</si>
  <si>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</si>
  <si>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</si>
  <si>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</si>
  <si>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</si>
  <si>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</si>
  <si>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</si>
  <si>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</si>
  <si>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</si>
  <si>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</si>
  <si>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</si>
  <si>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</si>
  <si>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</si>
  <si>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</si>
  <si>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</si>
  <si>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</si>
  <si>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</si>
  <si>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</si>
  <si>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</si>
  <si>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</si>
  <si>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</si>
  <si>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</si>
  <si>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</si>
  <si>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</si>
  <si>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</si>
  <si>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</si>
  <si>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</si>
  <si>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</si>
  <si>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</si>
  <si>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</si>
  <si>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</si>
  <si>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</si>
  <si>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</si>
  <si>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</si>
  <si>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</si>
  <si>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</si>
  <si>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</si>
  <si>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</si>
  <si>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</si>
  <si>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</si>
  <si>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</si>
  <si>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</si>
  <si>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</si>
  <si>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</si>
  <si>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</si>
  <si>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</si>
  <si>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</si>
  <si>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</si>
  <si>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</si>
  <si>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</si>
  <si>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</si>
  <si>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</si>
  <si>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</si>
  <si>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</si>
  <si>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</si>
  <si>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</si>
  <si>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</si>
  <si>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</si>
  <si>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</si>
  <si>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</si>
  <si>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</si>
  <si>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</si>
  <si>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</si>
  <si>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</si>
  <si>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</si>
  <si>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</si>
  <si>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</si>
  <si>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</si>
  <si>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</si>
  <si>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</si>
  <si>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</si>
  <si>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</si>
  <si>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</si>
  <si>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</si>
  <si>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</si>
  <si>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</si>
  <si>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</si>
  <si>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</si>
  <si>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</si>
  <si>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</si>
  <si>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</si>
  <si>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</si>
  <si>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</si>
  <si>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</si>
  <si>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</si>
  <si>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</si>
  <si>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</si>
  <si>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</si>
  <si>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</si>
  <si>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</si>
  <si>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</si>
  <si>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</si>
  <si>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</si>
  <si>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</si>
  <si>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</si>
  <si>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</si>
  <si>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</si>
  <si>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</si>
  <si>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</si>
  <si>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</si>
  <si>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</si>
  <si>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</si>
  <si>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</si>
  <si>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</si>
  <si>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</si>
  <si>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</si>
  <si>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</si>
  <si>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</si>
  <si>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</si>
  <si>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</si>
  <si>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</si>
  <si>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</si>
  <si>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</si>
  <si>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</si>
  <si>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</si>
  <si>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</si>
  <si>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</si>
  <si>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</si>
  <si>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</si>
  <si>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</si>
  <si>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</si>
  <si>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</si>
  <si>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</si>
  <si>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</si>
  <si>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</si>
  <si>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</si>
  <si>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</si>
  <si>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</si>
  <si>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</si>
  <si>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</si>
  <si>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</si>
  <si>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</si>
  <si>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</si>
  <si>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</si>
  <si>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</si>
  <si>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</si>
  <si>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</si>
  <si>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</si>
  <si>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</si>
  <si>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</si>
  <si>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</si>
  <si>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</si>
  <si>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</si>
  <si>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</si>
  <si>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</si>
  <si>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</si>
  <si>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</si>
  <si>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</si>
  <si>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</si>
  <si>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</si>
  <si>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</si>
  <si>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</si>
  <si>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</si>
  <si>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</si>
  <si>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</si>
  <si>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</si>
  <si>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</si>
  <si>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</si>
  <si>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</si>
  <si>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</si>
  <si>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</si>
  <si>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</si>
  <si>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</si>
  <si>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</si>
  <si>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</si>
  <si>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</si>
  <si>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</si>
  <si>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</si>
  <si>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</si>
  <si>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</si>
  <si>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</si>
  <si>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</si>
  <si>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</si>
  <si>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</si>
  <si>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</si>
  <si>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</si>
  <si>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</si>
  <si>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</si>
  <si>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</si>
  <si>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</si>
  <si>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</si>
  <si>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</si>
  <si>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</si>
  <si>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</si>
  <si>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</si>
  <si>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</si>
  <si>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</si>
  <si>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</si>
  <si>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</si>
  <si>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</si>
  <si>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</si>
  <si>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</si>
  <si>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</si>
  <si>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</si>
  <si>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</si>
  <si>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</si>
  <si>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</si>
  <si>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</si>
  <si>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</si>
  <si>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</si>
  <si>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</si>
  <si>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</si>
  <si>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</si>
  <si>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</si>
  <si>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</si>
  <si>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</si>
  <si>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</si>
  <si>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</si>
  <si>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</si>
  <si>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</si>
  <si>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</si>
  <si>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</si>
  <si>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</si>
  <si>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</si>
  <si>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</si>
  <si>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</si>
  <si>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</si>
  <si>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</si>
  <si>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</si>
  <si>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</si>
  <si>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</si>
  <si>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</si>
  <si>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</si>
  <si>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</si>
  <si>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</si>
  <si>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</si>
  <si>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</si>
  <si>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</si>
  <si>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</si>
  <si>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</si>
  <si>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</si>
  <si>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</si>
  <si>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</si>
  <si>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</si>
  <si>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</si>
  <si>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</si>
  <si>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</si>
  <si>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</si>
  <si>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</si>
  <si>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</si>
  <si>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</si>
  <si>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</si>
  <si>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</si>
  <si>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</si>
  <si>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</si>
  <si>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</si>
  <si>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</si>
  <si>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</si>
  <si>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</si>
  <si>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</si>
  <si>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</si>
  <si>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</si>
  <si>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</si>
  <si>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</si>
  <si>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</si>
  <si>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</si>
  <si>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</si>
  <si>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</si>
  <si>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</si>
  <si>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</si>
  <si>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</si>
  <si>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</si>
  <si>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</si>
  <si>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</si>
  <si>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</si>
  <si>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</si>
  <si>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</si>
  <si>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</si>
  <si>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</si>
  <si>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</si>
  <si>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</si>
  <si>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</si>
  <si>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</si>
  <si>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</si>
  <si>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</si>
  <si>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</si>
  <si>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</si>
  <si>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</si>
  <si>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</si>
  <si>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</si>
  <si>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</si>
  <si>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</si>
  <si>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</si>
  <si>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</si>
  <si>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</si>
  <si>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</si>
  <si>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</si>
  <si>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</si>
  <si>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</si>
  <si>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</si>
  <si>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</si>
  <si>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</si>
  <si>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</si>
  <si>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</si>
  <si>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</si>
  <si>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</si>
  <si>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</si>
  <si>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</si>
  <si>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</si>
  <si>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</si>
  <si>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</si>
  <si>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</si>
  <si>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</si>
  <si>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</si>
  <si>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</si>
  <si>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</si>
  <si>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</si>
  <si>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</si>
  <si>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</si>
  <si>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</si>
  <si>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</si>
  <si>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</si>
  <si>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</si>
  <si>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</si>
  <si>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</si>
  <si>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</si>
  <si>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</si>
  <si>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</si>
  <si>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</si>
  <si>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</si>
  <si>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</si>
  <si>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</si>
  <si>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</si>
  <si>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</si>
  <si>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</si>
  <si>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</si>
  <si>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</si>
  <si>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</si>
  <si>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</si>
  <si>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</si>
  <si>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</si>
  <si>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</si>
  <si>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</si>
  <si>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</si>
  <si>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</si>
  <si>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</si>
  <si>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</si>
  <si>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</si>
  <si>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</si>
  <si>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</si>
  <si>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</si>
  <si>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</si>
  <si>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</si>
  <si>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</si>
  <si>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</si>
  <si>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</si>
  <si>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</si>
  <si>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</si>
  <si>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</si>
  <si>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</si>
  <si>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</si>
  <si>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</si>
  <si>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</si>
  <si>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</si>
  <si>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</si>
  <si>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</si>
  <si>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</si>
  <si>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</si>
  <si>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</si>
  <si>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</si>
  <si>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</si>
  <si>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</si>
  <si>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</si>
  <si>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</si>
  <si>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</si>
  <si>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</si>
  <si>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</si>
  <si>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</si>
  <si>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</si>
  <si>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</si>
  <si>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</si>
  <si>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</si>
  <si>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</si>
  <si>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</si>
  <si>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</si>
  <si>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</si>
  <si>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</si>
  <si>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</si>
  <si>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</si>
  <si>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</si>
  <si>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</si>
  <si>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</si>
  <si>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</si>
  <si>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</si>
  <si>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</si>
  <si>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</si>
  <si>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</si>
  <si>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</si>
  <si>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</si>
  <si>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</si>
  <si>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</si>
  <si>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</si>
  <si>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</si>
  <si>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</si>
  <si>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</si>
  <si>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</si>
  <si>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</si>
  <si>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</si>
  <si>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</si>
  <si>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</si>
  <si>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</si>
  <si>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</si>
  <si>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</si>
  <si>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</si>
  <si>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</si>
  <si>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</si>
  <si>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</si>
  <si>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</si>
  <si>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</si>
  <si>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</si>
  <si>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</si>
  <si>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</si>
  <si>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</si>
  <si>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</si>
  <si>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</si>
  <si>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</si>
  <si>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</si>
  <si>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</si>
  <si>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</si>
  <si>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</si>
  <si>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</si>
  <si>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</si>
  <si>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</si>
  <si>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</si>
  <si>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</si>
  <si>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</si>
  <si>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</si>
  <si>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</si>
  <si>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</si>
  <si>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</si>
  <si>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</si>
  <si>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</si>
  <si>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</si>
  <si>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</si>
  <si>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</si>
  <si>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</si>
  <si>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</si>
  <si>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</si>
  <si>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</si>
  <si>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</si>
  <si>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</si>
  <si>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</si>
  <si>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</si>
  <si>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</si>
  <si>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</si>
  <si>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</si>
  <si>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</si>
  <si>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</si>
  <si>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</si>
  <si>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</si>
  <si>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</si>
  <si>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</si>
  <si>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</si>
  <si>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</si>
  <si>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</si>
  <si>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</si>
  <si>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</si>
  <si>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</si>
  <si>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</si>
  <si>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</si>
  <si>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</si>
  <si>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</si>
  <si>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</si>
  <si>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</si>
  <si>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</si>
  <si>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</si>
  <si>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</si>
  <si>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</si>
  <si>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</si>
  <si>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</si>
  <si>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</si>
  <si>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</si>
  <si>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</si>
  <si>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</si>
  <si>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</si>
  <si>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</si>
  <si>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</si>
  <si>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</si>
  <si>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</si>
  <si>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</si>
  <si>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</si>
  <si>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</si>
  <si>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</si>
  <si>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</si>
  <si>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</si>
  <si>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</si>
  <si>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</si>
  <si>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</si>
  <si>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</si>
  <si>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</si>
  <si>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</si>
  <si>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</si>
  <si>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</si>
  <si>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</si>
  <si>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</si>
  <si>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</si>
  <si>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</si>
  <si>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</si>
  <si>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</si>
  <si>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</si>
  <si>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</si>
  <si>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</si>
  <si>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</si>
  <si>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</si>
  <si>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</si>
  <si>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</si>
  <si>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</si>
  <si>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</si>
  <si>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</si>
  <si>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</si>
  <si>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</si>
  <si>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</si>
  <si>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</si>
  <si>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</si>
  <si>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</si>
  <si>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</si>
  <si>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</si>
  <si>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</si>
  <si>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</si>
  <si>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</si>
  <si>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</si>
  <si>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</si>
  <si>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</si>
  <si>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</si>
  <si>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</si>
  <si>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</si>
  <si>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</si>
  <si>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</si>
  <si>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</si>
  <si>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</si>
  <si>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</si>
  <si>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</si>
  <si>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</si>
  <si>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</si>
  <si>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</si>
  <si>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</si>
  <si>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</si>
  <si>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</si>
  <si>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</si>
  <si>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</si>
  <si>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</si>
  <si>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</si>
  <si>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</si>
  <si>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</si>
  <si>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</si>
  <si>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</si>
  <si>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</si>
  <si>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</si>
  <si>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</si>
  <si>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</si>
  <si>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</si>
  <si>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</si>
  <si>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</si>
  <si>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</si>
  <si>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</si>
  <si>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</si>
  <si>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</si>
  <si>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</si>
  <si>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</si>
  <si>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</si>
  <si>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</si>
  <si>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</si>
  <si>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</si>
  <si>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</si>
  <si>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</si>
  <si>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</si>
  <si>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</si>
  <si>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</si>
  <si>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</si>
  <si>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</si>
  <si>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</si>
  <si>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</si>
  <si>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</si>
  <si>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</si>
  <si>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</si>
  <si>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</si>
  <si>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</si>
  <si>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</si>
  <si>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</si>
  <si>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</si>
  <si>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</si>
  <si>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</si>
  <si>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</si>
  <si>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</si>
  <si>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</si>
  <si>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</si>
  <si>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</si>
  <si>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</si>
  <si>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</si>
  <si>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</si>
  <si>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</si>
  <si>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</si>
  <si>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</si>
  <si>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</si>
  <si>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</si>
  <si>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</si>
  <si>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</si>
  <si>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</si>
  <si>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</si>
  <si>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</si>
  <si>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</si>
  <si>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</si>
  <si>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</si>
  <si>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</si>
  <si>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</si>
  <si>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</si>
  <si>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</si>
  <si>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</si>
  <si>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</si>
  <si>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</si>
  <si>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</si>
  <si>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</si>
  <si>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</si>
  <si>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</si>
  <si>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</si>
  <si>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</si>
  <si>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</si>
  <si>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</si>
  <si>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</si>
  <si>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</si>
  <si>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</si>
  <si>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</si>
  <si>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</si>
  <si>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</si>
  <si>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</si>
  <si>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</si>
  <si>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</si>
  <si>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</si>
  <si>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</si>
  <si>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</si>
  <si>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</si>
  <si>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</si>
  <si>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</si>
  <si>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</si>
  <si>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</si>
  <si>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</si>
  <si>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</si>
  <si>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</si>
  <si>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</si>
  <si>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</si>
  <si>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</si>
  <si>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</si>
  <si>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</si>
  <si>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</si>
  <si>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</si>
  <si>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</si>
  <si>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</si>
  <si>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</si>
  <si>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</si>
  <si>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</si>
  <si>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</si>
  <si>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</si>
  <si>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</si>
  <si>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</si>
  <si>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</si>
  <si>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</si>
  <si>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</si>
  <si>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</si>
  <si>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</si>
  <si>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</si>
  <si>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</si>
  <si>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</si>
  <si>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</si>
  <si>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</si>
  <si>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</si>
  <si>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</si>
  <si>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</si>
  <si>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</si>
  <si>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</si>
  <si>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</si>
  <si>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</si>
  <si>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</si>
  <si>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</si>
  <si>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</si>
  <si>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</si>
  <si>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</si>
  <si>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</si>
  <si>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</si>
  <si>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</si>
  <si>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</si>
  <si>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</si>
  <si>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</si>
  <si>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</si>
  <si>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</si>
  <si>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</si>
  <si>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</si>
  <si>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</si>
  <si>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</si>
  <si>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</si>
  <si>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</si>
  <si>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</si>
  <si>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</si>
  <si>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</si>
  <si>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</si>
  <si>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</si>
  <si>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</si>
  <si>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</si>
  <si>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</si>
  <si>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</si>
  <si>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</si>
  <si>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</si>
  <si>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</si>
  <si>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</si>
  <si>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</si>
  <si>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</si>
  <si>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</si>
  <si>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</si>
  <si>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</si>
  <si>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</si>
  <si>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</si>
  <si>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</si>
  <si>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</si>
  <si>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</si>
  <si>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</si>
  <si>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</si>
  <si>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</si>
  <si>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</si>
  <si>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</si>
  <si>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</si>
  <si>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</si>
  <si>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</si>
  <si>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</si>
  <si>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</si>
  <si>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</si>
  <si>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</si>
  <si>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</si>
  <si>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</si>
  <si>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</si>
  <si>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</si>
  <si>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</si>
  <si>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</si>
  <si>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</si>
  <si>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</si>
  <si>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</si>
  <si>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</si>
  <si>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</si>
  <si>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</si>
  <si>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</si>
  <si>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</si>
  <si>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</si>
  <si>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</si>
  <si>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</si>
  <si>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</si>
  <si>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</si>
  <si>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</si>
  <si>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</si>
  <si>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</si>
  <si>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</si>
  <si>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</si>
  <si>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</si>
  <si>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</si>
  <si>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</si>
  <si>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</si>
  <si>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</si>
  <si>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</si>
  <si>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</si>
  <si>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</si>
  <si>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</si>
  <si>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</si>
  <si>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</si>
  <si>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</si>
  <si>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</si>
  <si>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</si>
  <si>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</si>
  <si>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</si>
  <si>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</si>
  <si>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</si>
  <si>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</si>
  <si>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</si>
  <si>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</si>
  <si>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</si>
  <si>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</si>
  <si>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</si>
  <si>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</si>
  <si>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</si>
  <si>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</si>
  <si>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</si>
  <si>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</si>
  <si>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</si>
  <si>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</si>
  <si>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</si>
  <si>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</si>
  <si>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</si>
  <si>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</si>
  <si>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</si>
  <si>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</si>
  <si>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</si>
  <si>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</si>
  <si>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</si>
  <si>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</si>
  <si>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</si>
  <si>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</si>
  <si>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</si>
  <si>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</si>
  <si>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</si>
  <si>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</si>
  <si>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</si>
  <si>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</si>
  <si>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</si>
  <si>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</si>
  <si>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</si>
  <si>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</si>
  <si>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</si>
  <si>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</si>
  <si>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</si>
  <si>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</si>
  <si>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</si>
  <si>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</si>
  <si>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</si>
  <si>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</si>
  <si>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</si>
  <si>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</si>
  <si>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</si>
  <si>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</si>
  <si>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</si>
  <si>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</si>
  <si>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</si>
  <si>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</si>
  <si>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</si>
  <si>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</si>
  <si>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</si>
  <si>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</si>
  <si>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</si>
  <si>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</si>
  <si>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</si>
  <si>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</si>
  <si>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</si>
  <si>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</si>
  <si>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</si>
  <si>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</si>
  <si>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</si>
  <si>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</si>
  <si>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</si>
  <si>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</si>
  <si>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</si>
  <si>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</si>
  <si>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</si>
  <si>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</si>
  <si>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</si>
  <si>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</si>
  <si>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</si>
  <si>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</si>
  <si>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</si>
  <si>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</si>
  <si>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</si>
  <si>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</si>
  <si>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</si>
  <si>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</si>
  <si>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</si>
  <si>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</si>
  <si>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</si>
  <si>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</si>
  <si>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</si>
  <si>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</si>
  <si>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</si>
  <si>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</si>
  <si>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</si>
  <si>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</si>
  <si>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</si>
  <si>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</si>
  <si>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</si>
  <si>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</si>
  <si>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</si>
  <si>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</si>
  <si>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</si>
  <si>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</si>
  <si>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</si>
  <si>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</si>
  <si>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</si>
  <si>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</si>
  <si>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</si>
  <si>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</si>
  <si>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</si>
  <si>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</si>
  <si>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</si>
  <si>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</si>
  <si>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</si>
  <si>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</si>
  <si>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</si>
  <si>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</si>
  <si>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</si>
  <si>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</si>
  <si>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</si>
  <si>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</si>
  <si>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</si>
  <si>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</si>
  <si>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</si>
  <si>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</si>
  <si>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</si>
  <si>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</si>
  <si>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</si>
  <si>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</si>
  <si>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</si>
  <si>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</si>
  <si>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</si>
  <si>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</si>
  <si>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</si>
  <si>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</si>
  <si>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</si>
  <si>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</si>
  <si>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</si>
  <si>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</si>
  <si>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</si>
  <si>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</si>
  <si>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</si>
  <si>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</si>
  <si>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</si>
  <si>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</si>
  <si>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</si>
  <si>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</si>
  <si>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</si>
  <si>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</si>
  <si>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</si>
  <si>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</si>
  <si>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</si>
  <si>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</si>
  <si>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</si>
  <si>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</si>
  <si>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</si>
  <si>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</si>
  <si>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</si>
  <si>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</si>
  <si>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</si>
  <si>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</si>
  <si>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</si>
  <si>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</si>
  <si>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</si>
  <si>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</si>
  <si>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</si>
  <si>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</si>
  <si>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</si>
  <si>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</si>
  <si>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</si>
  <si>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</si>
  <si>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</si>
  <si>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</si>
  <si>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</si>
  <si>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</si>
  <si>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</si>
  <si>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</si>
  <si>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</si>
  <si>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</si>
  <si>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</si>
  <si>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</si>
  <si>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</si>
  <si>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</si>
  <si>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</si>
  <si>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</si>
  <si>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</si>
  <si>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</si>
  <si>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</si>
  <si>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</si>
  <si>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</si>
  <si>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</si>
  <si>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</si>
  <si>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</si>
  <si>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</si>
  <si>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</si>
  <si>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</si>
  <si>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</si>
  <si>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</si>
  <si>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</si>
  <si>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</si>
  <si>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</si>
  <si>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</si>
  <si>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</si>
  <si>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</si>
  <si>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</si>
  <si>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</si>
  <si>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</si>
  <si>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</si>
  <si>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</si>
  <si>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</si>
  <si>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</si>
  <si>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</si>
  <si>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</si>
  <si>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</si>
  <si>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</si>
  <si>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</si>
  <si>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</si>
  <si>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</si>
  <si>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</si>
  <si>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</si>
  <si>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</si>
  <si>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</si>
  <si>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</si>
  <si>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</si>
  <si>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</si>
  <si>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</si>
  <si>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</si>
  <si>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</si>
  <si>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</si>
  <si>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</si>
  <si>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</si>
  <si>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</si>
  <si>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</si>
  <si>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</si>
  <si>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</si>
  <si>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</si>
  <si>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</si>
  <si>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</si>
  <si>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</si>
  <si>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</si>
  <si>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</si>
  <si>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</si>
  <si>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</si>
  <si>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</si>
  <si>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</si>
  <si>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</si>
  <si>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</si>
  <si>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</si>
  <si>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</si>
  <si>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</si>
  <si>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</si>
  <si>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</si>
  <si>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</si>
  <si>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</si>
  <si>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</si>
  <si>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</si>
  <si>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</si>
  <si>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</si>
  <si>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</si>
  <si>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</si>
  <si>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</si>
  <si>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</si>
  <si>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</si>
  <si>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</si>
  <si>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</si>
  <si>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</si>
  <si>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</si>
  <si>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</si>
  <si>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</si>
  <si>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</si>
  <si>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</si>
  <si>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</si>
  <si>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</si>
  <si>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</si>
  <si>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</si>
  <si>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</si>
  <si>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</si>
  <si>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</si>
  <si>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</si>
  <si>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</si>
  <si>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</si>
  <si>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</si>
  <si>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</si>
  <si>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</si>
  <si>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</si>
  <si>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</si>
  <si>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</si>
  <si>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</si>
  <si>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</si>
  <si>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</si>
  <si>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</si>
  <si>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</si>
  <si>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</si>
  <si>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</si>
  <si>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</si>
  <si>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</si>
  <si>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</si>
  <si>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</si>
  <si>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</si>
  <si>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</si>
  <si>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</si>
  <si>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</si>
  <si>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</si>
  <si>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</si>
  <si>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</si>
  <si>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</si>
  <si>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</si>
  <si>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</si>
  <si>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</si>
  <si>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</si>
  <si>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</si>
  <si>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</si>
  <si>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</si>
  <si>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</si>
  <si>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</si>
  <si>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</si>
  <si>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</si>
  <si>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</si>
  <si>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</si>
  <si>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</si>
  <si>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</si>
  <si>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</si>
  <si>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</si>
  <si>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</si>
  <si>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</si>
  <si>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</si>
  <si>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</si>
  <si>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</si>
  <si>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</si>
  <si>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</si>
  <si>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</si>
  <si>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</si>
  <si>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</si>
  <si>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</si>
  <si>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</si>
  <si>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</si>
  <si>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</si>
  <si>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</si>
  <si>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</si>
  <si>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</si>
  <si>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</si>
  <si>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</si>
  <si>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</si>
  <si>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</si>
  <si>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</si>
  <si>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</si>
  <si>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</si>
  <si>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</si>
  <si>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</si>
  <si>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</si>
  <si>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</si>
  <si>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</si>
  <si>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</si>
  <si>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</si>
  <si>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</si>
  <si>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</si>
  <si>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</si>
  <si>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</si>
  <si>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</si>
  <si>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</si>
  <si>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</si>
  <si>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</si>
  <si>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</si>
  <si>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</si>
  <si>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</si>
  <si>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</si>
  <si>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</si>
  <si>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</si>
  <si>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</si>
  <si>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</si>
  <si>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</si>
  <si>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</si>
  <si>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</si>
  <si>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</si>
  <si>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</si>
  <si>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</si>
  <si>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</si>
  <si>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</si>
  <si>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</si>
  <si>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</si>
  <si>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</si>
  <si>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</si>
  <si>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</si>
  <si>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</si>
  <si>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</si>
  <si>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</si>
  <si>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</si>
  <si>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</si>
  <si>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</si>
  <si>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</si>
  <si>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</si>
  <si>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</si>
  <si>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</si>
  <si>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</si>
  <si>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</si>
  <si>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</si>
  <si>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</si>
  <si>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</si>
  <si>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</si>
  <si>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</si>
  <si>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</si>
  <si>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</si>
  <si>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</si>
  <si>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</si>
  <si>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</si>
  <si>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</si>
  <si>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</si>
  <si>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</si>
  <si>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</si>
  <si>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</si>
  <si>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</si>
  <si>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</si>
  <si>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</si>
  <si>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</si>
  <si>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</si>
  <si>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</si>
  <si>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</si>
  <si>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</si>
  <si>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</si>
  <si>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</si>
  <si>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</si>
  <si>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</si>
  <si>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</si>
  <si>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</si>
  <si>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</si>
  <si>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</si>
  <si>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</si>
  <si>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</si>
  <si>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</si>
  <si>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</si>
  <si>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</si>
  <si>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</si>
  <si>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</si>
  <si>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</si>
  <si>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</si>
  <si>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</si>
  <si>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</si>
  <si>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</si>
  <si>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</si>
  <si>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</si>
  <si>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</si>
  <si>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</si>
  <si>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</si>
  <si>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</si>
  <si>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</si>
  <si>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</si>
  <si>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</si>
  <si>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</si>
  <si>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</si>
  <si>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</si>
  <si>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</si>
  <si>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</si>
  <si>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</si>
  <si>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</si>
  <si>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</si>
  <si>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</si>
  <si>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</si>
  <si>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</si>
  <si>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</si>
  <si>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</si>
  <si>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</si>
  <si>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</si>
  <si>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</si>
  <si>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</si>
  <si>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</si>
  <si>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</si>
  <si>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</si>
  <si>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</si>
  <si>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</si>
  <si>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</si>
  <si>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</si>
  <si>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</si>
  <si>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</si>
  <si>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</si>
  <si>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</si>
  <si>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</si>
  <si>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</si>
  <si>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</si>
  <si>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</si>
  <si>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</si>
  <si>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</si>
  <si>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</si>
  <si>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</si>
  <si>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</si>
  <si>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</si>
  <si>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</si>
  <si>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</si>
  <si>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</si>
  <si>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</si>
  <si>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</si>
  <si>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</si>
  <si>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</si>
  <si>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</si>
  <si>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</si>
  <si>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</si>
  <si>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</si>
  <si>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</si>
  <si>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</si>
  <si>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</si>
  <si>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</si>
  <si>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</si>
  <si>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</si>
  <si>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</si>
  <si>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</si>
  <si>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</si>
  <si>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</si>
  <si>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</si>
  <si>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</si>
  <si>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</si>
  <si>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</si>
  <si>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</si>
  <si>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</si>
  <si>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</si>
  <si>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</si>
  <si>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</si>
  <si>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</si>
  <si>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</si>
  <si>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</si>
  <si>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</si>
  <si>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</si>
  <si>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</si>
  <si>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</si>
  <si>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</si>
  <si>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</si>
  <si>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</si>
  <si>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</si>
  <si>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</si>
  <si>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</si>
  <si>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</si>
  <si>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</si>
  <si>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</si>
  <si>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</si>
  <si>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</si>
  <si>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</si>
  <si>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</si>
  <si>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</si>
  <si>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</si>
  <si>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</si>
  <si>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</si>
  <si>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</si>
  <si>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</si>
  <si>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</si>
  <si>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</si>
  <si>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</si>
  <si>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</si>
  <si>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</si>
  <si>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</si>
  <si>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</si>
  <si>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</si>
  <si>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</si>
  <si>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</si>
  <si>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</si>
  <si>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</si>
  <si>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</si>
  <si>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</si>
  <si>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</si>
  <si>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</si>
  <si>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</si>
  <si>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</si>
  <si>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</si>
  <si>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</si>
  <si>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</si>
  <si>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</si>
  <si>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</si>
  <si>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</si>
  <si>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</si>
  <si>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</si>
  <si>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</si>
  <si>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</si>
  <si>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</si>
  <si>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</si>
  <si>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</si>
  <si>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</si>
  <si>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</si>
  <si>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</si>
  <si>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</si>
  <si>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</si>
  <si>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</si>
  <si>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</si>
  <si>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</si>
  <si>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</si>
  <si>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</si>
  <si>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</si>
  <si>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</si>
  <si>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</si>
  <si>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</si>
  <si>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</si>
  <si>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</si>
  <si>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</si>
  <si>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</si>
  <si>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</si>
  <si>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</si>
  <si>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</si>
  <si>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</si>
  <si>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</si>
  <si>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</si>
  <si>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</si>
  <si>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</si>
  <si>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</si>
  <si>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</si>
  <si>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</si>
  <si>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</si>
  <si>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</si>
  <si>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</si>
  <si>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</si>
  <si>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</si>
  <si>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</si>
  <si>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</si>
  <si>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</si>
  <si>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</si>
  <si>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</si>
  <si>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</si>
  <si>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</si>
  <si>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</si>
  <si>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</si>
  <si>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</si>
  <si>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</si>
  <si>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</si>
  <si>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</si>
  <si>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</si>
  <si>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</si>
  <si>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</si>
  <si>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</si>
  <si>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</si>
  <si>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</si>
  <si>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</si>
  <si>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</si>
  <si>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</si>
  <si>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</si>
  <si>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</si>
  <si>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</si>
  <si>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</si>
  <si>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</si>
  <si>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</si>
  <si>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</si>
  <si>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</si>
  <si>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</si>
  <si>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</si>
  <si>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</si>
  <si>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</si>
  <si>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</si>
  <si>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</si>
  <si>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</si>
  <si>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</si>
  <si>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</si>
  <si>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</si>
  <si>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</si>
  <si>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</si>
  <si>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</si>
  <si>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</si>
  <si>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</si>
  <si>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</si>
  <si>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</si>
  <si>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</si>
  <si>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</si>
  <si>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</si>
  <si>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</si>
  <si>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</si>
  <si>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</si>
  <si>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</si>
  <si>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</si>
  <si>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</si>
  <si>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</si>
  <si>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</si>
  <si>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</si>
  <si>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</si>
  <si>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</si>
  <si>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</si>
  <si>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</si>
  <si>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</si>
  <si>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</si>
  <si>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</si>
  <si>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</si>
  <si>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</si>
  <si>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</si>
  <si>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</si>
  <si>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</si>
  <si>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</si>
  <si>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</si>
  <si>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</si>
  <si>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</si>
  <si>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</si>
  <si>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</si>
  <si>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</si>
  <si>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</si>
  <si>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</si>
  <si>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</si>
  <si>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</si>
  <si>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</si>
  <si>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</si>
  <si>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</si>
  <si>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</si>
  <si>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</si>
  <si>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</si>
  <si>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</si>
  <si>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</si>
  <si>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</si>
  <si>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</si>
  <si>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</si>
  <si>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</si>
  <si>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</si>
  <si>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</si>
  <si>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</si>
  <si>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</si>
  <si>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</si>
  <si>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</si>
  <si>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</si>
  <si>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</si>
  <si>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</si>
  <si>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</si>
  <si>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</si>
  <si>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</si>
  <si>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</si>
  <si>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</si>
  <si>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</si>
  <si>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</si>
  <si>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</si>
  <si>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</si>
  <si>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</si>
  <si>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</si>
  <si>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</si>
  <si>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</si>
  <si>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</si>
  <si>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</si>
  <si>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</si>
  <si>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</si>
  <si>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</si>
  <si>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</si>
  <si>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</si>
  <si>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</si>
  <si>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</si>
  <si>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</si>
  <si>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</si>
  <si>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</si>
  <si>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</si>
  <si>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</si>
  <si>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</si>
  <si>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</si>
  <si>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</si>
  <si>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</si>
  <si>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</si>
  <si>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</si>
  <si>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</si>
  <si>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</si>
  <si>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</si>
  <si>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</si>
  <si>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</si>
  <si>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</si>
  <si>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</si>
  <si>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</si>
  <si>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</si>
  <si>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</si>
  <si>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</si>
  <si>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</si>
  <si>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</si>
  <si>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</si>
  <si>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</si>
  <si>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</si>
  <si>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</si>
  <si>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</si>
  <si>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</si>
  <si>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</si>
  <si>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</si>
  <si>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</si>
  <si>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</si>
  <si>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</si>
  <si>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</si>
  <si>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</si>
  <si>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</si>
  <si>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</si>
  <si>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</si>
  <si>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</si>
  <si>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</si>
  <si>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</si>
  <si>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</si>
  <si>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</si>
  <si>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</si>
  <si>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</si>
  <si>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</si>
  <si>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</si>
  <si>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</si>
  <si>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</si>
  <si>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</si>
  <si>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</si>
  <si>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</si>
  <si>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</si>
  <si>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</si>
  <si>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</si>
  <si>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</si>
  <si>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</si>
  <si>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</si>
  <si>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</si>
  <si>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</si>
  <si>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</si>
  <si>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</si>
  <si>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</si>
  <si>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</si>
  <si>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</si>
  <si>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</si>
  <si>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</si>
  <si>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</si>
  <si>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</si>
  <si>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</si>
  <si>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</si>
  <si>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</si>
  <si>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</si>
  <si>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</si>
  <si>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</si>
  <si>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</si>
  <si>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</si>
  <si>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</si>
  <si>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</si>
  <si>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</si>
  <si>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</si>
  <si>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</si>
  <si>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</si>
  <si>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</si>
  <si>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</si>
  <si>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</si>
  <si>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</si>
  <si>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</si>
  <si>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</si>
  <si>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</si>
  <si>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</si>
  <si>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</si>
  <si>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</si>
  <si>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</si>
  <si>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</si>
  <si>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</si>
  <si>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</si>
  <si>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</si>
  <si>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</si>
  <si>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</si>
  <si>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</si>
  <si>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</si>
  <si>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</si>
  <si>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</si>
  <si>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</si>
  <si>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</si>
  <si>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</si>
  <si>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</si>
  <si>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</si>
  <si>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</si>
  <si>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</si>
  <si>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</si>
  <si>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</si>
  <si>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</si>
  <si>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</si>
  <si>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</si>
  <si>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</si>
  <si>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</si>
  <si>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</si>
  <si>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</si>
  <si>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</si>
  <si>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</si>
  <si>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</si>
  <si>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</si>
  <si>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</si>
  <si>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</si>
  <si>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</si>
  <si>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</si>
  <si>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</si>
  <si>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</si>
  <si>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</si>
  <si>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</si>
  <si>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</si>
  <si>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</si>
  <si>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</si>
  <si>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</si>
  <si>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</si>
  <si>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</si>
  <si>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</si>
  <si>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</si>
  <si>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</si>
  <si>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</si>
  <si>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</si>
  <si>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</si>
  <si>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</si>
  <si>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</si>
  <si>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</si>
  <si>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</si>
  <si>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</si>
  <si>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</si>
  <si>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</si>
  <si>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</si>
  <si>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</si>
  <si>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</si>
  <si>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</si>
  <si>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</si>
  <si>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</si>
  <si>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</si>
  <si>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</si>
  <si>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</si>
  <si>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</si>
  <si>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</si>
  <si>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</si>
  <si>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</si>
  <si>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</si>
  <si>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</si>
  <si>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</si>
  <si>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</si>
  <si>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</si>
  <si>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</si>
  <si>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</si>
  <si>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</si>
  <si>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</si>
  <si>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</si>
  <si>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</si>
  <si>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</si>
  <si>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</si>
  <si>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</si>
  <si>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</si>
  <si>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</si>
  <si>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</si>
  <si>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</si>
  <si>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</si>
  <si>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</si>
  <si>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</si>
  <si>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</si>
  <si>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</si>
  <si>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</si>
  <si>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</si>
  <si>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</si>
  <si>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</si>
  <si>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</si>
  <si>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</si>
  <si>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</si>
  <si>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</si>
  <si>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</si>
  <si>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</si>
  <si>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</si>
  <si>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</si>
  <si>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</si>
  <si>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</si>
  <si>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</si>
  <si>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</si>
  <si>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</si>
  <si>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</si>
  <si>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</si>
  <si>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</si>
  <si>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</si>
  <si>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</si>
  <si>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</si>
  <si>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</si>
  <si>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</si>
  <si>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</si>
  <si>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</si>
  <si>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</si>
  <si>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</si>
  <si>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</si>
  <si>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</si>
  <si>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</si>
  <si>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</si>
  <si>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</si>
  <si>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</si>
  <si>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</si>
  <si>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</si>
  <si>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</si>
  <si>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</si>
  <si>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</si>
  <si>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</si>
  <si>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</si>
  <si>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</si>
  <si>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</si>
  <si>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</si>
  <si>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</si>
  <si>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</si>
  <si>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</si>
  <si>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</si>
  <si>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</si>
  <si>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</si>
  <si>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</si>
  <si>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</si>
  <si>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</si>
  <si>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</si>
  <si>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</si>
  <si>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</si>
  <si>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</si>
  <si>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</si>
  <si>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</si>
  <si>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</si>
  <si>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</si>
  <si>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</si>
  <si>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</si>
  <si>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</si>
  <si>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</si>
  <si>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</si>
  <si>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</si>
  <si>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</si>
  <si>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</si>
  <si>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</si>
  <si>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</si>
  <si>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</si>
  <si>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</si>
  <si>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</si>
  <si>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</si>
  <si>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</si>
  <si>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</si>
  <si>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</si>
  <si>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</si>
  <si>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</si>
  <si>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</si>
  <si>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</si>
  <si>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</si>
  <si>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</si>
  <si>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</si>
  <si>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</si>
  <si>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</si>
  <si>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</si>
  <si>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</si>
  <si>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</si>
  <si>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</si>
  <si>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</si>
  <si>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</si>
  <si>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</si>
  <si>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</si>
  <si>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</si>
  <si>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</si>
  <si>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</si>
  <si>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</si>
  <si>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</si>
  <si>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</si>
  <si>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</si>
  <si>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</si>
  <si>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</si>
  <si>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</si>
  <si>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</si>
  <si>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</si>
  <si>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</si>
  <si>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</si>
  <si>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</si>
  <si>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</si>
  <si>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</si>
  <si>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</si>
  <si>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</si>
  <si>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</si>
  <si>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</si>
  <si>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</si>
  <si>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</si>
  <si>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</si>
  <si>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</si>
  <si>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</si>
  <si>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</si>
  <si>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</si>
  <si>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</si>
  <si>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</si>
  <si>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</si>
  <si>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</si>
  <si>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</si>
  <si>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</si>
  <si>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</si>
  <si>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</si>
  <si>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</si>
  <si>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</si>
  <si>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</si>
  <si>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</si>
  <si>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</si>
  <si>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</si>
  <si>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</si>
  <si>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</si>
  <si>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</si>
  <si>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</si>
  <si>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</si>
  <si>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</si>
  <si>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</si>
  <si>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</si>
  <si>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</si>
  <si>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</si>
  <si>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</si>
  <si>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</si>
  <si>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</si>
  <si>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</si>
  <si>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</si>
  <si>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</si>
  <si>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</si>
  <si>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</si>
  <si>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</si>
  <si>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</si>
  <si>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</si>
  <si>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</si>
  <si>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</si>
  <si>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</si>
  <si>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</si>
  <si>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</si>
  <si>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</si>
  <si>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</si>
  <si>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</si>
  <si>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</si>
  <si>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</si>
  <si>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</si>
  <si>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</si>
  <si>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</si>
  <si>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</si>
  <si>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</si>
  <si>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</si>
  <si>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</si>
  <si>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</si>
  <si>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</si>
  <si>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</si>
  <si>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</si>
  <si>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</si>
  <si>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</si>
  <si>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</si>
  <si>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</si>
  <si>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</si>
  <si>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</si>
  <si>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</si>
  <si>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</si>
  <si>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</si>
  <si>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</si>
  <si>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</si>
  <si>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</si>
  <si>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</si>
  <si>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</si>
  <si>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</si>
  <si>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</si>
  <si>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</si>
  <si>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</si>
  <si>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</si>
  <si>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</si>
  <si>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</si>
  <si>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</si>
  <si>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</si>
  <si>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</si>
  <si>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</si>
  <si>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</si>
  <si>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</si>
  <si>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</si>
  <si>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</si>
  <si>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</si>
  <si>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</si>
  <si>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</si>
  <si>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</si>
  <si>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</si>
  <si>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</si>
  <si>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</si>
  <si>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</si>
  <si>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</si>
  <si>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</si>
  <si>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</si>
  <si>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</si>
  <si>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</si>
  <si>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</si>
  <si>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</si>
  <si>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</si>
  <si>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</si>
  <si>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</si>
  <si>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</si>
  <si>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</si>
  <si>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</si>
  <si>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</si>
  <si>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</si>
  <si>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</si>
  <si>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</si>
  <si>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</si>
  <si>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</si>
  <si>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</si>
  <si>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</si>
  <si>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</si>
  <si>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</si>
  <si>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</si>
  <si>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</si>
  <si>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</si>
  <si>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</si>
  <si>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</si>
  <si>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</si>
  <si>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</si>
  <si>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</si>
  <si>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</si>
  <si>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</si>
  <si>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</si>
  <si>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</si>
  <si>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</si>
  <si>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</si>
  <si>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</si>
  <si>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</si>
  <si>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</si>
  <si>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</si>
  <si>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</si>
  <si>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</si>
  <si>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</si>
  <si>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</si>
  <si>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</si>
  <si>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</si>
  <si>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</si>
  <si>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</si>
  <si>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</si>
  <si>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</si>
  <si>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</si>
  <si>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</si>
  <si>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</si>
  <si>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</si>
  <si>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</si>
  <si>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</si>
  <si>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</si>
  <si>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</si>
  <si>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</si>
  <si>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</si>
  <si>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</si>
  <si>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</si>
  <si>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</si>
  <si>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</si>
  <si>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</si>
  <si>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</si>
  <si>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</si>
  <si>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</si>
  <si>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</si>
  <si>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</si>
  <si>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</si>
  <si>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</si>
  <si>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</si>
  <si>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</si>
  <si>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</si>
  <si>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</si>
  <si>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</si>
  <si>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</si>
  <si>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</si>
  <si>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</si>
  <si>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</si>
  <si>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</si>
  <si>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</si>
  <si>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</si>
  <si>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</si>
  <si>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</si>
  <si>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</si>
  <si>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</si>
  <si>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</si>
  <si>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</si>
  <si>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</si>
  <si>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</si>
  <si>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</si>
  <si>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</si>
  <si>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</si>
  <si>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</si>
  <si>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</si>
  <si>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</si>
  <si>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</si>
  <si>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</si>
  <si>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</si>
  <si>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</si>
  <si>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</si>
  <si>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</si>
  <si>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</si>
  <si>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</si>
  <si>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</si>
  <si>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</si>
  <si>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</si>
  <si>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</si>
  <si>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</si>
  <si>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</si>
  <si>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</si>
  <si>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</si>
  <si>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</si>
  <si>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</si>
  <si>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</si>
  <si>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</si>
  <si>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</si>
  <si>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</si>
  <si>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</si>
  <si>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</si>
  <si>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</si>
  <si>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</si>
  <si>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</si>
  <si>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</si>
  <si>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</si>
  <si>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</si>
  <si>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</si>
  <si>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</si>
  <si>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</si>
  <si>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</si>
  <si>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</si>
  <si>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</si>
  <si>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</si>
  <si>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</si>
  <si>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</si>
  <si>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</si>
  <si>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</si>
  <si>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</si>
  <si>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</si>
  <si>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</si>
  <si>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</si>
  <si>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</si>
  <si>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</si>
  <si>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</si>
  <si>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</si>
  <si>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</si>
  <si>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</si>
  <si>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</si>
  <si>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</si>
  <si>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</si>
  <si>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</si>
  <si>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</si>
  <si>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</si>
  <si>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</si>
  <si>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</si>
  <si>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</si>
  <si>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</si>
  <si>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</si>
  <si>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</si>
  <si>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</si>
  <si>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</si>
  <si>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</si>
  <si>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</si>
  <si>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</si>
  <si>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</si>
  <si>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</si>
  <si>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</si>
  <si>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</si>
  <si>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</si>
  <si>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</si>
  <si>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</si>
  <si>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</si>
  <si>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</si>
  <si>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</si>
  <si>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</si>
  <si>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</si>
  <si>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</si>
  <si>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</si>
  <si>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</si>
  <si>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</si>
  <si>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</si>
  <si>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</si>
  <si>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</si>
  <si>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</si>
  <si>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</si>
  <si>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</si>
  <si>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</si>
  <si>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</si>
  <si>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</si>
  <si>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</si>
  <si>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</si>
  <si>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</si>
  <si>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</si>
  <si>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</si>
  <si>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</si>
  <si>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</si>
  <si>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</si>
  <si>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</si>
  <si>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</si>
  <si>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</si>
  <si>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</si>
  <si>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</si>
  <si>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</si>
  <si>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</si>
  <si>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</si>
  <si>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</si>
  <si>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</si>
  <si>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</si>
  <si>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</si>
  <si>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</si>
  <si>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</si>
  <si>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</si>
  <si>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</si>
  <si>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</si>
  <si>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</si>
  <si>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</si>
  <si>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</si>
  <si>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</si>
  <si>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</si>
  <si>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</si>
  <si>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</si>
  <si>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</si>
  <si>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</si>
  <si>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</si>
  <si>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</si>
  <si>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</si>
  <si>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</si>
  <si>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</si>
  <si>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</si>
  <si>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</si>
  <si>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</si>
  <si>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</si>
  <si>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</si>
  <si>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</si>
  <si>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</si>
  <si>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</si>
  <si>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</si>
  <si>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</si>
  <si>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</si>
  <si>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</si>
  <si>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</si>
  <si>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</si>
  <si>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</si>
  <si>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</si>
  <si>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</si>
  <si>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</si>
  <si>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</si>
  <si>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</si>
  <si>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</si>
  <si>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</si>
  <si>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</si>
  <si>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</si>
  <si>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</si>
  <si>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</si>
  <si>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</si>
  <si>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</si>
  <si>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</si>
  <si>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</si>
  <si>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</si>
  <si>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</si>
  <si>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</si>
  <si>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</si>
  <si>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</si>
  <si>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</si>
  <si>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</si>
  <si>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</si>
  <si>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</si>
  <si>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</si>
  <si>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</si>
  <si>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</si>
  <si>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</si>
  <si>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</si>
  <si>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</si>
  <si>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</si>
  <si>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</si>
  <si>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</si>
  <si>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</si>
  <si>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</si>
  <si>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</si>
  <si>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</si>
  <si>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</si>
  <si>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</si>
  <si>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</si>
  <si>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</si>
  <si>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</si>
  <si>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</si>
  <si>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</si>
  <si>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</si>
  <si>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</si>
  <si>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</si>
  <si>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</si>
  <si>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</si>
  <si>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</si>
  <si>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</si>
  <si>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</si>
  <si>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</si>
  <si>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</si>
  <si>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</si>
  <si>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</si>
  <si>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</si>
  <si>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</si>
  <si>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</si>
  <si>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</si>
  <si>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</si>
  <si>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</si>
  <si>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</si>
  <si>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</si>
  <si>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</si>
  <si>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</si>
  <si>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</si>
  <si>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</si>
  <si>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</si>
  <si>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</si>
  <si>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</si>
  <si>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</si>
  <si>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</si>
  <si>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</si>
  <si>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</si>
  <si>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</si>
  <si>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</si>
  <si>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</si>
  <si>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</si>
  <si>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</si>
  <si>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</si>
  <si>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</si>
  <si>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</si>
  <si>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</si>
  <si>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</si>
  <si>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</si>
  <si>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</si>
  <si>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</si>
  <si>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</si>
  <si>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</si>
  <si>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</si>
  <si>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</si>
  <si>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</si>
  <si>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</si>
  <si>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</si>
  <si>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</si>
  <si>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</si>
  <si>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</si>
  <si>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</si>
  <si>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</si>
  <si>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</si>
  <si>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</si>
  <si>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</si>
  <si>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</si>
  <si>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</si>
  <si>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</si>
  <si>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</si>
  <si>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</si>
  <si>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</si>
  <si>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</si>
  <si>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</si>
  <si>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</si>
  <si>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</si>
  <si>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</si>
  <si>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</si>
  <si>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</si>
  <si>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</si>
  <si>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</si>
  <si>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</si>
  <si>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</si>
  <si>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</si>
  <si>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</si>
  <si>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</si>
  <si>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</si>
  <si>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</si>
  <si>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</si>
  <si>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</si>
  <si>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</si>
  <si>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</si>
  <si>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</si>
  <si>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</si>
  <si>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</si>
  <si>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</si>
  <si>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</si>
  <si>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</si>
  <si>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</si>
  <si>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</si>
  <si>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</si>
  <si>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</si>
  <si>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</si>
  <si>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</si>
  <si>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</si>
  <si>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</si>
  <si>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</si>
  <si>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</si>
  <si>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</si>
  <si>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</si>
  <si>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</si>
  <si>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</si>
  <si>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</si>
  <si>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</si>
  <si>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</si>
  <si>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</si>
  <si>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</si>
  <si>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</si>
  <si>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</si>
  <si>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</si>
  <si>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</si>
  <si>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</si>
  <si>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</si>
  <si>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</si>
  <si>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</si>
  <si>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</si>
  <si>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</si>
  <si>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</si>
  <si>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</si>
  <si>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</si>
  <si>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</si>
  <si>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</si>
  <si>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</si>
  <si>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</si>
  <si>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</si>
  <si>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</si>
  <si>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</si>
  <si>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</si>
  <si>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</si>
  <si>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</si>
  <si>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</si>
  <si>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</si>
  <si>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</si>
  <si>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</si>
  <si>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</si>
  <si>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</si>
  <si>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</si>
  <si>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</si>
  <si>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</si>
  <si>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</si>
  <si>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</si>
  <si>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</si>
  <si>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</si>
  <si>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</si>
  <si>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</si>
  <si>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</si>
  <si>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</si>
  <si>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</si>
  <si>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</si>
  <si>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</si>
  <si>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</si>
  <si>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</si>
  <si>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</si>
  <si>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</si>
  <si>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</si>
  <si>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</si>
  <si>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</si>
  <si>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</si>
  <si>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</si>
  <si>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</si>
  <si>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</si>
  <si>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</si>
  <si>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</si>
  <si>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</si>
  <si>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</si>
  <si>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</si>
  <si>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</si>
  <si>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</si>
  <si>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</si>
  <si>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</si>
  <si>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</si>
  <si>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</si>
  <si>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</si>
  <si>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</si>
  <si>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</si>
  <si>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</si>
  <si>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</si>
  <si>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</si>
  <si>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</si>
  <si>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</si>
  <si>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</si>
  <si>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</si>
  <si>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</si>
  <si>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</si>
  <si>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</si>
  <si>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</si>
  <si>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</si>
  <si>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</si>
  <si>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</si>
  <si>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</si>
  <si>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</si>
  <si>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</si>
  <si>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</si>
  <si>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</si>
  <si>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</si>
  <si>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</si>
  <si>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</si>
  <si>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</si>
  <si>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</si>
  <si>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</si>
  <si>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</si>
  <si>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</si>
  <si>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</si>
  <si>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</si>
  <si>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</si>
  <si>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</si>
  <si>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</si>
  <si>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</si>
  <si>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</si>
  <si>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</si>
  <si>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</si>
  <si>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</si>
  <si>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</si>
  <si>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</si>
  <si>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</si>
  <si>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</si>
  <si>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</si>
  <si>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</si>
  <si>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</si>
  <si>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</si>
  <si>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</si>
  <si>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</si>
  <si>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</si>
  <si>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</si>
  <si>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</si>
  <si>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</si>
  <si>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</si>
  <si>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</si>
  <si>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</si>
  <si>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</si>
  <si>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</si>
  <si>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</si>
  <si>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</si>
  <si>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</si>
  <si>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</si>
  <si>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</si>
  <si>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</si>
  <si>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</si>
  <si>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</si>
  <si>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</si>
  <si>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</si>
  <si>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</si>
  <si>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</si>
  <si>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</si>
  <si>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</si>
  <si>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</si>
  <si>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</si>
  <si>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</si>
  <si>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</si>
  <si>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</si>
  <si>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</si>
  <si>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</si>
  <si>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</si>
  <si>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</si>
  <si>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</si>
  <si>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</si>
  <si>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</si>
  <si>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</si>
  <si>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</si>
  <si>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</si>
  <si>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</si>
  <si>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</si>
  <si>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</si>
  <si>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</si>
  <si>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</si>
  <si>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</si>
  <si>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</si>
  <si>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</si>
  <si>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</si>
  <si>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</si>
  <si>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</si>
  <si>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</si>
  <si>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</si>
  <si>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</si>
  <si>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</si>
  <si>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</si>
  <si>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</si>
  <si>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</si>
  <si>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</si>
  <si>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</si>
  <si>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</si>
  <si>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</si>
  <si>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</si>
  <si>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</si>
  <si>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</si>
  <si>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</si>
  <si>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</si>
  <si>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</si>
  <si>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</si>
  <si>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</si>
  <si>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</si>
  <si>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</si>
  <si>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</si>
  <si>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</si>
  <si>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</si>
  <si>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</si>
  <si>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</si>
  <si>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</si>
  <si>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</si>
  <si>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</si>
  <si>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</si>
  <si>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</si>
  <si>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</si>
  <si>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</si>
  <si>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</si>
  <si>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</si>
  <si>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</si>
  <si>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</si>
  <si>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</si>
  <si>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</si>
  <si>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</si>
  <si>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</si>
  <si>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</si>
  <si>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</si>
  <si>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</si>
  <si>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</si>
  <si>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</si>
  <si>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</si>
  <si>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</si>
  <si>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</si>
  <si>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</si>
  <si>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</si>
  <si>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</si>
  <si>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</si>
  <si>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</si>
  <si>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</si>
  <si>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</si>
  <si>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</si>
  <si>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</si>
  <si>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</si>
  <si>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</si>
  <si>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</si>
  <si>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</si>
  <si>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</si>
  <si>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</si>
  <si>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</si>
  <si>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</si>
  <si>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</si>
  <si>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</si>
  <si>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</si>
  <si>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</si>
  <si>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</si>
  <si>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</si>
  <si>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</si>
  <si>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</si>
  <si>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</si>
  <si>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</si>
  <si>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</si>
  <si>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</si>
  <si>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</si>
  <si>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</si>
  <si>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</si>
  <si>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</si>
  <si>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</si>
  <si>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</si>
  <si>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</si>
  <si>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</si>
  <si>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</si>
  <si>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</si>
  <si>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</si>
  <si>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</si>
  <si>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</si>
  <si>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</si>
  <si>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</si>
  <si>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</si>
  <si>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</si>
  <si>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</si>
  <si>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</si>
  <si>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</si>
  <si>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</si>
  <si>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</si>
  <si>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</si>
  <si>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</si>
  <si>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</si>
  <si>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</si>
  <si>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</si>
  <si>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</si>
  <si>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</si>
  <si>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</si>
  <si>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</si>
  <si>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</si>
  <si>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</si>
  <si>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</si>
  <si>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</si>
  <si>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</si>
  <si>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</si>
  <si>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</si>
  <si>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</si>
  <si>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</si>
  <si>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</si>
  <si>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</si>
  <si>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</si>
  <si>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</si>
  <si>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</si>
  <si>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</si>
  <si>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</si>
  <si>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</si>
  <si>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</si>
  <si>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</si>
  <si>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</si>
  <si>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</si>
  <si>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</si>
  <si>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</si>
  <si>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</si>
  <si>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</si>
  <si>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</si>
  <si>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</si>
  <si>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</si>
  <si>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</si>
  <si>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</si>
  <si>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</si>
  <si>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</si>
  <si>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</si>
  <si>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</si>
  <si>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</si>
  <si>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</si>
  <si>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</si>
  <si>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</si>
  <si>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</si>
  <si>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</si>
  <si>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</si>
  <si>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</si>
  <si>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</si>
  <si>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</si>
  <si>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</si>
  <si>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</si>
  <si>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</si>
  <si>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</si>
  <si>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</si>
  <si>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</si>
  <si>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</si>
  <si>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</si>
  <si>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</si>
  <si>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</si>
  <si>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</si>
  <si>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</si>
  <si>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</si>
  <si>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</si>
  <si>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</si>
  <si>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</si>
  <si>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</si>
  <si>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</si>
  <si>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</si>
  <si>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</si>
  <si>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</si>
  <si>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</si>
  <si>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</si>
  <si>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</si>
  <si>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</si>
  <si>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</si>
  <si>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</si>
  <si>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</si>
  <si>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</si>
  <si>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</si>
  <si>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</si>
  <si>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</si>
  <si>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</si>
  <si>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</si>
  <si>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</si>
  <si>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</si>
  <si>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</si>
  <si>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</si>
  <si>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</si>
  <si>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</si>
  <si>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</si>
  <si>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</si>
  <si>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</si>
  <si>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</si>
  <si>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</si>
  <si>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</si>
  <si>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</si>
  <si>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</si>
  <si>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</si>
  <si>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</si>
  <si>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</si>
  <si>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</si>
  <si>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</si>
  <si>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</si>
  <si>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</si>
  <si>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</si>
  <si>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</si>
  <si>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</si>
  <si>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</si>
  <si>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</si>
  <si>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</si>
  <si>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</si>
  <si>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</si>
  <si>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</si>
  <si>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</si>
  <si>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</si>
  <si>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</si>
  <si>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</si>
  <si>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</si>
  <si>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</si>
  <si>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</si>
  <si>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</si>
  <si>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</si>
  <si>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</si>
  <si>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</si>
  <si>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</si>
  <si>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</si>
  <si>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</si>
  <si>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</si>
  <si>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</si>
  <si>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</si>
  <si>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</si>
  <si>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</si>
  <si>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</si>
  <si>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</si>
  <si>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</si>
  <si>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</si>
  <si>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</si>
  <si>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</si>
  <si>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</si>
  <si>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</si>
  <si>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</si>
  <si>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</si>
  <si>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</si>
  <si>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</si>
  <si>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</si>
  <si>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</si>
  <si>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</si>
  <si>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</si>
  <si>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</si>
  <si>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</si>
  <si>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</si>
  <si>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</si>
  <si>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</si>
  <si>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</si>
  <si>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</si>
  <si>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</si>
  <si>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</si>
  <si>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</si>
  <si>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</si>
  <si>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</si>
  <si>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</si>
  <si>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</si>
  <si>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</si>
  <si>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</si>
  <si>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</si>
  <si>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</si>
  <si>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</si>
  <si>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</si>
  <si>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</si>
  <si>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</si>
  <si>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</si>
  <si>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</si>
  <si>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</si>
  <si>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</si>
  <si>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</si>
  <si>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</si>
  <si>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</si>
  <si>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</si>
  <si>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</si>
  <si>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</si>
  <si>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</si>
  <si>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</si>
  <si>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</si>
  <si>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</si>
  <si>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</si>
  <si>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</si>
  <si>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</si>
  <si>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</si>
  <si>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</si>
  <si>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</si>
  <si>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</si>
  <si>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</si>
  <si>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</si>
  <si>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</si>
  <si>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</si>
  <si>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</si>
  <si>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</si>
  <si>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</si>
  <si>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</si>
  <si>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</si>
  <si>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</si>
  <si>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</si>
  <si>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</si>
  <si>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</si>
  <si>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</si>
  <si>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</si>
  <si>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</si>
  <si>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</si>
  <si>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</si>
  <si>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</si>
  <si>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</si>
  <si>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</si>
  <si>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</si>
  <si>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</si>
  <si>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</si>
  <si>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</si>
  <si>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</si>
  <si>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</si>
  <si>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</si>
  <si>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</si>
  <si>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</si>
  <si>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</si>
  <si>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</si>
  <si>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</si>
  <si>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</si>
  <si>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</si>
  <si>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</si>
  <si>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</si>
  <si>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</si>
  <si>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</si>
  <si>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</si>
  <si>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</si>
  <si>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</si>
  <si>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</si>
  <si>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</si>
  <si>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</si>
  <si>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</si>
  <si>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</si>
  <si>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</si>
  <si>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</si>
  <si>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</si>
  <si>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</si>
  <si>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</si>
  <si>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</si>
  <si>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</si>
  <si>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</si>
  <si>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</si>
  <si>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</si>
  <si>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</si>
  <si>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</si>
  <si>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</si>
  <si>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</si>
  <si>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</si>
  <si>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</si>
  <si>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</si>
  <si>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</si>
  <si>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</si>
  <si>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</si>
  <si>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</si>
  <si>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</si>
  <si>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</si>
  <si>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</si>
  <si>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</si>
  <si>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</si>
  <si>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</si>
  <si>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</si>
  <si>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</si>
  <si>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</si>
  <si>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</si>
  <si>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</si>
  <si>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</si>
  <si>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</si>
  <si>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</si>
  <si>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</si>
  <si>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</si>
  <si>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</si>
  <si>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</si>
  <si>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</si>
  <si>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</si>
  <si>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</si>
  <si>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</si>
  <si>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</si>
  <si>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</si>
  <si>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</si>
  <si>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</si>
  <si>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</si>
  <si>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</si>
  <si>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</si>
  <si>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</si>
  <si>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</si>
  <si>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</si>
  <si>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</si>
  <si>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</si>
  <si>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</si>
  <si>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</si>
  <si>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</si>
  <si>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</si>
  <si>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</si>
  <si>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</si>
  <si>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</si>
  <si>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</si>
  <si>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</si>
  <si>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</si>
  <si>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</si>
  <si>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</si>
  <si>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</si>
  <si>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</si>
  <si>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</si>
  <si>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</si>
  <si>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</si>
  <si>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</si>
  <si>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</si>
  <si>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</si>
  <si>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</si>
  <si>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</si>
  <si>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</si>
  <si>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</si>
  <si>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</si>
  <si>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</si>
  <si>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</si>
  <si>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</si>
  <si>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</si>
  <si>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</si>
  <si>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</si>
  <si>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</si>
  <si>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</si>
  <si>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</si>
  <si>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</si>
  <si>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</si>
  <si>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</si>
  <si>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</si>
  <si>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</si>
  <si>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</si>
  <si>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</si>
  <si>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</si>
  <si>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</si>
  <si>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</si>
  <si>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</si>
  <si>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</si>
  <si>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</si>
  <si>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</si>
  <si>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</si>
  <si>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</si>
  <si>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</si>
  <si>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</si>
  <si>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</si>
  <si>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</si>
  <si>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</si>
  <si>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</si>
  <si>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</si>
  <si>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</si>
  <si>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</si>
  <si>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</si>
  <si>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</si>
  <si>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</si>
  <si>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</si>
  <si>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</si>
  <si>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</si>
  <si>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</si>
  <si>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</si>
  <si>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</si>
  <si>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</si>
  <si>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</si>
  <si>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</si>
  <si>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</si>
  <si>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</si>
  <si>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</si>
  <si>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</si>
  <si>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</si>
  <si>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</si>
  <si>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</si>
  <si>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</si>
  <si>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</si>
  <si>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</si>
  <si>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</si>
  <si>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</si>
  <si>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</si>
  <si>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</si>
  <si>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</si>
  <si>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</si>
  <si>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</si>
  <si>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</si>
  <si>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</si>
  <si>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</si>
  <si>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</si>
  <si>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</si>
  <si>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</si>
  <si>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</si>
  <si>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</si>
  <si>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</si>
  <si>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</si>
  <si>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</si>
  <si>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</si>
  <si>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</si>
  <si>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</si>
  <si>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</si>
  <si>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</si>
  <si>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</si>
  <si>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</si>
  <si>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</si>
  <si>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</si>
  <si>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</si>
  <si>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</si>
  <si>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</si>
  <si>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</si>
  <si>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</si>
  <si>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</si>
  <si>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</si>
  <si>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</si>
  <si>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</si>
  <si>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</si>
  <si>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</si>
  <si>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</si>
  <si>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</si>
  <si>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</si>
  <si>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</si>
  <si>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</si>
  <si>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</si>
  <si>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</si>
  <si>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</si>
  <si>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</si>
  <si>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</si>
  <si>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</si>
  <si>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</si>
  <si>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</si>
  <si>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</si>
  <si>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</si>
  <si>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</si>
  <si>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</si>
  <si>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</si>
  <si>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</si>
  <si>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</si>
  <si>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</si>
  <si>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</si>
  <si>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</si>
  <si>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</si>
  <si>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</si>
  <si>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</si>
  <si>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</si>
  <si>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</si>
  <si>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</si>
  <si>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</si>
  <si>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</si>
  <si>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</si>
  <si>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</si>
  <si>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</si>
  <si>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</si>
  <si>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</si>
  <si>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</si>
  <si>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</si>
  <si>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</si>
  <si>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</si>
  <si>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</si>
  <si>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</si>
  <si>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</si>
  <si>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</si>
  <si>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</si>
  <si>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</si>
  <si>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</si>
  <si>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</si>
  <si>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</si>
  <si>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</si>
  <si>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</si>
  <si>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</si>
  <si>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</si>
  <si>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</si>
  <si>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</si>
  <si>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</si>
  <si>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</si>
  <si>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</si>
  <si>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</si>
  <si>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</si>
  <si>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</si>
  <si>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</si>
  <si>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</si>
  <si>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</si>
  <si>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</si>
  <si>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</si>
  <si>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</si>
  <si>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</si>
  <si>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</si>
  <si>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</si>
  <si>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</si>
  <si>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</si>
  <si>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</si>
  <si>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</si>
  <si>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</si>
  <si>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</si>
  <si>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</si>
  <si>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</si>
  <si>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</si>
  <si>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</si>
  <si>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</si>
  <si>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</si>
  <si>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</si>
  <si>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</si>
  <si>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</si>
  <si>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</si>
  <si>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</si>
  <si>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</si>
  <si>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</si>
  <si>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</si>
  <si>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</si>
  <si>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</si>
  <si>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</si>
  <si>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</si>
  <si>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</si>
  <si>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</si>
  <si>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</si>
  <si>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</si>
  <si>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</si>
  <si>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</si>
  <si>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</si>
  <si>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</si>
  <si>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</si>
  <si>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</si>
  <si>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</si>
  <si>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</si>
  <si>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</si>
  <si>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</si>
  <si>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</si>
  <si>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</si>
  <si>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</si>
  <si>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</si>
  <si>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</si>
  <si>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</si>
  <si>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</si>
  <si>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</si>
  <si>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</si>
  <si>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</si>
  <si>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</si>
  <si>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</si>
  <si>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</si>
  <si>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</si>
  <si>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</si>
  <si>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</si>
  <si>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</si>
  <si>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</si>
  <si>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</si>
  <si>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</si>
  <si>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</si>
  <si>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</si>
  <si>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</si>
  <si>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</si>
  <si>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</si>
  <si>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</si>
  <si>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</si>
  <si>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</si>
  <si>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</si>
  <si>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</si>
  <si>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</si>
  <si>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</si>
  <si>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</si>
  <si>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</si>
  <si>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</si>
  <si>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</si>
  <si>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</si>
  <si>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</si>
  <si>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</si>
  <si>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</si>
  <si>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</si>
  <si>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</si>
  <si>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</si>
  <si>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</si>
  <si>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</si>
  <si>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</si>
  <si>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</si>
  <si>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</si>
  <si>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</si>
  <si>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</si>
  <si>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</si>
  <si>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</si>
  <si>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</si>
  <si>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</si>
  <si>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</si>
  <si>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</si>
  <si>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</si>
  <si>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</si>
  <si>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</si>
  <si>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</si>
  <si>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</si>
  <si>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</si>
  <si>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</si>
  <si>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</si>
  <si>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</si>
  <si>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</si>
  <si>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</si>
  <si>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</si>
  <si>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</si>
  <si>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</si>
  <si>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</si>
  <si>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</si>
  <si>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</si>
  <si>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</si>
  <si>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</si>
  <si>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</si>
  <si>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</si>
  <si>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</si>
  <si>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</si>
  <si>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</si>
  <si>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</si>
  <si>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</si>
  <si>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</si>
  <si>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</si>
  <si>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</si>
  <si>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</si>
  <si>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</si>
  <si>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</si>
  <si>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</si>
  <si>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</si>
  <si>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</si>
  <si>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</si>
  <si>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</si>
  <si>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</si>
  <si>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</si>
  <si>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</si>
  <si>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</si>
  <si>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</si>
  <si>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</si>
  <si>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</si>
  <si>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</si>
  <si>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</si>
  <si>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</si>
  <si>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</si>
  <si>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</si>
  <si>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</si>
  <si>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</si>
  <si>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</si>
  <si>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</si>
  <si>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</si>
  <si>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</si>
  <si>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</si>
  <si>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</si>
  <si>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</si>
  <si>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</si>
  <si>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</si>
  <si>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</si>
  <si>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</si>
  <si>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</si>
  <si>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</si>
  <si>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</si>
  <si>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</si>
  <si>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</si>
  <si>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</si>
  <si>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</si>
  <si>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</si>
  <si>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</si>
  <si>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</si>
  <si>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</si>
  <si>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</si>
  <si>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</si>
  <si>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</si>
  <si>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</si>
  <si>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</si>
  <si>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</si>
  <si>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</si>
  <si>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</si>
  <si>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</si>
  <si>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</si>
  <si>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</si>
  <si>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</si>
  <si>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</si>
  <si>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</si>
  <si>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</si>
  <si>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</si>
  <si>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</si>
  <si>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</si>
  <si>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</si>
  <si>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</si>
  <si>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</si>
  <si>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</si>
  <si>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</si>
  <si>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</si>
  <si>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</si>
  <si>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</si>
  <si>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</si>
  <si>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</si>
  <si>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</si>
  <si>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</si>
  <si>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</si>
  <si>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</si>
  <si>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</si>
  <si>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</si>
  <si>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</si>
  <si>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</si>
  <si>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</si>
  <si>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</si>
  <si>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</si>
  <si>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</si>
  <si>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</si>
  <si>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</si>
  <si>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</si>
  <si>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</si>
  <si>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</si>
  <si>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</si>
  <si>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</si>
  <si>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</si>
  <si>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</si>
  <si>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</si>
  <si>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</si>
  <si>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</si>
  <si>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</si>
  <si>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</si>
  <si>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</si>
  <si>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</si>
  <si>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</si>
  <si>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</si>
  <si>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</si>
  <si>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</si>
  <si>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</si>
  <si>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</si>
  <si>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</si>
  <si>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</si>
  <si>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</si>
  <si>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</si>
  <si>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</si>
  <si>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</si>
  <si>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</si>
  <si>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</si>
  <si>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</si>
  <si>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</si>
  <si>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</si>
  <si>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</si>
  <si>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</si>
  <si>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</si>
  <si>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</si>
  <si>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</si>
  <si>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</si>
  <si>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</si>
  <si>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</si>
  <si>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</si>
  <si>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</si>
  <si>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</si>
  <si>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</si>
  <si>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</si>
  <si>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</si>
  <si>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</si>
  <si>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</si>
  <si>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</si>
  <si>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</si>
  <si>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</si>
  <si>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</si>
  <si>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</si>
  <si>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</si>
  <si>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</si>
  <si>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</si>
  <si>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</si>
  <si>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</si>
  <si>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</si>
  <si>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</si>
  <si>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</si>
  <si>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</si>
  <si>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</si>
  <si>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</si>
  <si>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</si>
  <si>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</si>
  <si>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</si>
  <si>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</si>
  <si>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</si>
  <si>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</si>
  <si>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</si>
  <si>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</si>
  <si>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</si>
  <si>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</si>
  <si>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</si>
  <si>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</si>
  <si>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</si>
  <si>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</si>
  <si>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</si>
  <si>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</si>
  <si>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</si>
  <si>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</si>
  <si>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</si>
  <si>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</si>
  <si>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</si>
  <si>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</si>
  <si>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</si>
  <si>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</si>
  <si>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</si>
  <si>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</si>
  <si>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</si>
  <si>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</si>
  <si>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</si>
  <si>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</si>
  <si>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</si>
  <si>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</si>
  <si>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</si>
  <si>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</si>
  <si>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</si>
  <si>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</si>
  <si>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</si>
  <si>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</si>
  <si>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</si>
  <si>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</si>
  <si>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</si>
  <si>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</si>
  <si>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</si>
  <si>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</si>
  <si>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</si>
  <si>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</si>
  <si>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</si>
  <si>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</si>
  <si>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</si>
  <si>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</si>
  <si>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</si>
  <si>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</si>
  <si>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</si>
  <si>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</si>
  <si>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</si>
  <si>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</si>
  <si>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</si>
  <si>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</si>
  <si>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</si>
  <si>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</si>
  <si>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</si>
  <si>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</si>
  <si>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</si>
  <si>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</si>
  <si>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</si>
  <si>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</si>
  <si>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</si>
  <si>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</si>
  <si>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</si>
  <si>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</si>
  <si>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</si>
  <si>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</si>
  <si>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</si>
  <si>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</si>
  <si>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</si>
  <si>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</si>
  <si>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</si>
  <si>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</si>
  <si>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</si>
  <si>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</si>
  <si>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</si>
  <si>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</si>
  <si>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</si>
  <si>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</si>
  <si>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</si>
  <si>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</si>
  <si>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</si>
  <si>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</si>
  <si>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</si>
  <si>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</si>
  <si>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</si>
  <si>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</si>
  <si>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</si>
  <si>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</si>
  <si>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</si>
  <si>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</si>
  <si>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</si>
  <si>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</si>
  <si>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</si>
  <si>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</si>
  <si>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</si>
  <si>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</si>
  <si>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</si>
  <si>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</si>
  <si>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</si>
  <si>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</si>
  <si>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</si>
  <si>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</si>
  <si>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</si>
  <si>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</si>
  <si>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</si>
  <si>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</si>
  <si>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</si>
  <si>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</si>
  <si>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</si>
  <si>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</si>
  <si>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</si>
  <si>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</si>
  <si>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</si>
  <si>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</si>
  <si>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</si>
  <si>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</si>
  <si>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</si>
  <si>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</si>
  <si>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</si>
  <si>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</si>
  <si>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</si>
  <si>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</si>
  <si>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</si>
  <si>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</si>
  <si>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</si>
  <si>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</si>
  <si>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</si>
  <si>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</si>
  <si>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</si>
  <si>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</si>
  <si>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</si>
  <si>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</si>
  <si>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</si>
  <si>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</si>
  <si>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</si>
  <si>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</si>
  <si>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</si>
  <si>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</si>
  <si>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</si>
  <si>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</si>
  <si>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</si>
  <si>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</si>
  <si>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</si>
  <si>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</si>
  <si>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</si>
  <si>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</si>
  <si>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</si>
  <si>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</si>
  <si>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</si>
  <si>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</si>
  <si>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</si>
  <si>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</si>
  <si>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</si>
  <si>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</si>
  <si>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</si>
  <si>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</si>
  <si>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</si>
  <si>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</si>
  <si>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</si>
  <si>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</si>
  <si>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</si>
  <si>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</si>
  <si>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</si>
  <si>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</si>
  <si>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</si>
  <si>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</si>
  <si>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</si>
  <si>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</si>
  <si>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</si>
  <si>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</si>
  <si>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</si>
  <si>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</si>
  <si>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</si>
  <si>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</si>
  <si>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</si>
  <si>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</si>
  <si>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</si>
  <si>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</si>
  <si>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</si>
  <si>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</si>
  <si>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</si>
  <si>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</si>
  <si>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</si>
  <si>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</si>
  <si>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</si>
  <si>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</si>
  <si>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</si>
  <si>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</si>
  <si>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</si>
  <si>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</si>
  <si>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</si>
  <si>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</si>
  <si>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</si>
  <si>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</si>
  <si>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</si>
  <si>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</si>
  <si>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</si>
  <si>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</si>
  <si>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</si>
  <si>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</si>
  <si>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</si>
  <si>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</si>
  <si>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</si>
  <si>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</si>
  <si>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</si>
  <si>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</si>
  <si>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</si>
  <si>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</si>
  <si>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</si>
  <si>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</si>
  <si>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</si>
  <si>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</si>
  <si>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</si>
  <si>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</si>
  <si>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</si>
  <si>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</si>
  <si>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</si>
  <si>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</si>
  <si>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</si>
  <si>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</si>
  <si>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</si>
  <si>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</si>
  <si>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</si>
  <si>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</si>
  <si>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</si>
  <si>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</si>
  <si>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</si>
  <si>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</si>
  <si>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</si>
  <si>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</si>
  <si>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</si>
  <si>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</si>
  <si>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</si>
  <si>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</si>
  <si>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</si>
  <si>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</si>
  <si>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</si>
  <si>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</si>
  <si>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</si>
  <si>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</si>
  <si>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</si>
  <si>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</si>
  <si>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</si>
  <si>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</si>
  <si>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</si>
  <si>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</si>
  <si>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</si>
  <si>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</si>
  <si>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</si>
  <si>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</si>
  <si>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</si>
  <si>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</si>
  <si>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</si>
  <si>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</si>
  <si>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</si>
  <si>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</si>
  <si>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</si>
  <si>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</si>
  <si>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</si>
  <si>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</si>
  <si>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</si>
  <si>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</si>
  <si>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</si>
  <si>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</si>
  <si>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</si>
  <si>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</si>
  <si>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</si>
  <si>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</si>
  <si>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</si>
  <si>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</si>
  <si>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</si>
  <si>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</si>
  <si>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</si>
  <si>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</si>
  <si>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</si>
  <si>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</si>
  <si>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</si>
  <si>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</si>
  <si>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</si>
  <si>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</si>
  <si>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</si>
  <si>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</si>
  <si>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</si>
  <si>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</si>
  <si>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</si>
  <si>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</si>
  <si>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</si>
  <si>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</si>
  <si>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</si>
  <si>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</si>
  <si>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</si>
  <si>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</si>
  <si>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</si>
  <si>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</si>
  <si>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</si>
  <si>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</si>
  <si>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</si>
  <si>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</si>
  <si>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</si>
  <si>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</si>
  <si>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</si>
  <si>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</si>
  <si>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</si>
  <si>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</si>
  <si>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</si>
  <si>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</si>
  <si>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</si>
  <si>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</si>
  <si>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</si>
  <si>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</si>
  <si>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</si>
  <si>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</si>
  <si>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</si>
  <si>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</si>
  <si>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</si>
  <si>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</si>
  <si>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</si>
  <si>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</si>
  <si>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</si>
  <si>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</si>
  <si>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</si>
  <si>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</si>
  <si>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</si>
  <si>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</si>
  <si>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</si>
  <si>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</si>
  <si>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</si>
  <si>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</si>
  <si>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</si>
  <si>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</si>
  <si>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</si>
  <si>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</si>
  <si>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</si>
  <si>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</si>
  <si>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</si>
  <si>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</si>
  <si>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</si>
  <si>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</si>
  <si>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</si>
  <si>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</si>
  <si>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</si>
  <si>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</si>
  <si>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</si>
  <si>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</si>
  <si>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</si>
  <si>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</si>
  <si>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</si>
  <si>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</si>
  <si>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</si>
  <si>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</si>
  <si>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</si>
  <si>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</si>
  <si>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</si>
  <si>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</si>
  <si>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</si>
  <si>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</si>
  <si>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</si>
  <si>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</si>
  <si>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</si>
  <si>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</si>
  <si>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</si>
  <si>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</si>
  <si>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</si>
  <si>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</si>
  <si>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</si>
  <si>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</si>
  <si>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</si>
  <si>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</si>
  <si>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</si>
  <si>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</si>
  <si>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</si>
  <si>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</si>
  <si>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</si>
  <si>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</si>
  <si>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</si>
  <si>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</si>
  <si>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</si>
  <si>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</si>
  <si>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</si>
  <si>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</si>
  <si>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</si>
  <si>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</si>
  <si>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</si>
  <si>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</si>
  <si>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</si>
  <si>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</si>
  <si>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</si>
  <si>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</si>
  <si>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</si>
  <si>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</si>
  <si>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</si>
  <si>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</si>
  <si>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</si>
  <si>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</si>
  <si>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</si>
  <si>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</si>
  <si>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</si>
  <si>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</si>
  <si>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</si>
  <si>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</si>
  <si>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</si>
  <si>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</si>
  <si>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</si>
  <si>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</si>
  <si>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</si>
  <si>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</si>
  <si>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</si>
  <si>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</si>
  <si>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</si>
  <si>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</si>
  <si>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</si>
  <si>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</si>
  <si>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</si>
  <si>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</si>
  <si>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</si>
  <si>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</si>
  <si>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</si>
  <si>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</si>
  <si>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</si>
  <si>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</si>
  <si>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</si>
  <si>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</si>
  <si>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</si>
  <si>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</si>
  <si>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</si>
  <si>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</si>
  <si>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</si>
  <si>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</si>
  <si>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</si>
  <si>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</si>
  <si>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</si>
  <si>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</si>
  <si>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</si>
  <si>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</si>
  <si>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</si>
  <si>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</si>
  <si>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</si>
  <si>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</si>
  <si>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</si>
  <si>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</si>
  <si>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</si>
  <si>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</si>
  <si>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</si>
  <si>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</si>
  <si>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</si>
  <si>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</si>
  <si>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</si>
  <si>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</si>
  <si>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</si>
  <si>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</si>
  <si>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</si>
  <si>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</si>
  <si>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</si>
  <si>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</si>
  <si>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</si>
  <si>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</si>
  <si>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</si>
  <si>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</si>
  <si>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</si>
  <si>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</si>
  <si>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</si>
  <si>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</si>
  <si>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</si>
  <si>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</si>
  <si>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</si>
  <si>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</si>
  <si>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</si>
  <si>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</si>
  <si>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</si>
  <si>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</si>
  <si>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</si>
  <si>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</si>
  <si>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</si>
  <si>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</si>
  <si>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</si>
  <si>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</si>
  <si>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</si>
  <si>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</si>
  <si>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</si>
  <si>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</si>
  <si>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</si>
  <si>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</si>
  <si>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</si>
  <si>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</si>
  <si>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</si>
  <si>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</si>
  <si>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</si>
  <si>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</si>
  <si>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</si>
  <si>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</si>
  <si>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</si>
  <si>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</si>
  <si>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</si>
  <si>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</si>
  <si>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</si>
  <si>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</si>
  <si>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</si>
  <si>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</si>
  <si>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</si>
  <si>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</si>
  <si>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</si>
  <si>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</si>
  <si>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</si>
  <si>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</si>
  <si>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</si>
  <si>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</si>
  <si>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</si>
  <si>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</si>
  <si>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</si>
  <si>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</si>
  <si>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</si>
  <si>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</si>
  <si>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</si>
  <si>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</si>
  <si>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</si>
  <si>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</si>
  <si>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</si>
  <si>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</si>
  <si>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</si>
  <si>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</si>
  <si>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</si>
  <si>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</si>
  <si>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</si>
  <si>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</si>
  <si>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</si>
  <si>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</si>
  <si>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</si>
  <si>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</si>
  <si>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</si>
  <si>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</si>
  <si>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</si>
  <si>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</si>
  <si>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</si>
  <si>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</si>
  <si>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</si>
  <si>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</si>
  <si>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</si>
  <si>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</si>
  <si>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</si>
  <si>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</si>
  <si>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</si>
  <si>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</si>
  <si>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</si>
  <si>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</si>
  <si>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</si>
  <si>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</si>
  <si>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</si>
  <si>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</si>
  <si>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</si>
  <si>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</si>
  <si>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</si>
  <si>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</si>
  <si>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</si>
  <si>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</si>
  <si>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</si>
  <si>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</si>
  <si>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</si>
  <si>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</si>
  <si>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</si>
  <si>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</si>
  <si>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</si>
  <si>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</si>
  <si>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</si>
  <si>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</si>
  <si>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</si>
  <si>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</si>
  <si>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</si>
  <si>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</si>
  <si>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</si>
  <si>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</si>
  <si>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</si>
  <si>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</si>
  <si>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</si>
  <si>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</si>
  <si>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</si>
  <si>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</si>
  <si>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</si>
  <si>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</si>
  <si>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</si>
  <si>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</si>
  <si>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</si>
  <si>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</si>
  <si>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</si>
  <si>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</si>
  <si>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</si>
  <si>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</si>
  <si>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</si>
  <si>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</si>
  <si>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</si>
  <si>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</si>
  <si>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</si>
  <si>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</si>
  <si>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</si>
  <si>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</si>
  <si>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</si>
  <si>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</si>
  <si>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</si>
  <si>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</si>
  <si>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</si>
  <si>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</si>
  <si>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</si>
  <si>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</si>
  <si>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</si>
  <si>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</si>
  <si>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</si>
  <si>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</si>
  <si>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</si>
  <si>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</si>
  <si>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</si>
  <si>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</si>
  <si>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</si>
  <si>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</si>
  <si>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</si>
  <si>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</si>
  <si>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</si>
  <si>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</si>
  <si>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</si>
  <si>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</si>
  <si>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</si>
  <si>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</si>
  <si>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</si>
  <si>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</si>
  <si>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</si>
  <si>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</si>
  <si>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</si>
  <si>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</si>
  <si>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</si>
  <si>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</si>
  <si>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</si>
  <si>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</si>
  <si>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</si>
  <si>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</si>
  <si>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</si>
  <si>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</si>
  <si>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</si>
  <si>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</si>
  <si>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</si>
  <si>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</si>
  <si>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</si>
  <si>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</si>
  <si>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</si>
  <si>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</si>
  <si>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</si>
  <si>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</si>
  <si>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</si>
  <si>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</si>
  <si>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</si>
  <si>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</si>
  <si>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</si>
  <si>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</si>
  <si>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</si>
  <si>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</si>
  <si>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</si>
  <si>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</si>
  <si>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</si>
  <si>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</si>
  <si>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</si>
  <si>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</si>
  <si>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</si>
  <si>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</si>
  <si>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</si>
  <si>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</si>
  <si>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</si>
  <si>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</si>
  <si>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</si>
  <si>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</si>
  <si>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</si>
  <si>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</si>
  <si>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</si>
  <si>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</si>
  <si>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</si>
  <si>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</si>
  <si>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</si>
  <si>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</si>
  <si>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</si>
  <si>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</si>
  <si>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</si>
  <si>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</si>
  <si>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</si>
  <si>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</si>
  <si>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</si>
  <si>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</si>
  <si>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</si>
  <si>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</si>
  <si>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</si>
  <si>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</si>
  <si>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</si>
  <si>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</si>
  <si>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</si>
  <si>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</si>
  <si>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</si>
  <si>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</si>
  <si>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</si>
  <si>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</si>
  <si>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</si>
  <si>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</si>
  <si>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</si>
  <si>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</si>
  <si>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</si>
  <si>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</si>
  <si>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</si>
  <si>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</si>
  <si>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</si>
  <si>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</si>
  <si>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</si>
  <si>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</si>
  <si>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</si>
  <si>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</si>
  <si>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</si>
  <si>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</si>
  <si>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</si>
  <si>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</si>
  <si>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</si>
  <si>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</si>
  <si>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</si>
  <si>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</si>
  <si>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</si>
  <si>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</si>
  <si>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</si>
  <si>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</si>
  <si>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</si>
  <si>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</si>
  <si>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</si>
  <si>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</si>
  <si>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</si>
  <si>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</si>
  <si>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</si>
  <si>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</si>
  <si>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</si>
  <si>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</si>
  <si>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</si>
  <si>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</si>
  <si>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</si>
  <si>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</si>
  <si>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</si>
  <si>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</si>
  <si>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</si>
  <si>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</si>
  <si>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</si>
  <si>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</si>
  <si>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</si>
  <si>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</si>
  <si>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</si>
  <si>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</si>
  <si>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</si>
  <si>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</si>
  <si>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</si>
  <si>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</si>
  <si>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</si>
  <si>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</si>
  <si>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</si>
  <si>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</si>
  <si>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</si>
  <si>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</si>
  <si>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</si>
  <si>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</si>
  <si>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</si>
  <si>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</si>
  <si>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</si>
  <si>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</si>
  <si>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</si>
  <si>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</si>
  <si>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</si>
  <si>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</si>
  <si>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</si>
  <si>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</si>
  <si>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</si>
  <si>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</si>
  <si>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</si>
  <si>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</si>
  <si>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</si>
  <si>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</si>
  <si>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</si>
  <si>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</si>
  <si>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</si>
  <si>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</si>
  <si>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</si>
  <si>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</si>
  <si>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</si>
  <si>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</si>
  <si>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</si>
  <si>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</si>
  <si>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</si>
  <si>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</si>
  <si>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</si>
  <si>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</si>
  <si>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</si>
  <si>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</si>
  <si>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</si>
  <si>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</si>
  <si>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</si>
  <si>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</si>
  <si>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</si>
  <si>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</si>
  <si>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</si>
  <si>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</si>
  <si>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</si>
  <si>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</si>
  <si>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</si>
  <si>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</si>
  <si>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</si>
  <si>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</si>
  <si>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</si>
  <si>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</si>
  <si>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</si>
  <si>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</si>
  <si>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</si>
  <si>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</si>
  <si>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</si>
  <si>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</si>
  <si>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</si>
  <si>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</si>
  <si>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</si>
  <si>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</si>
  <si>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</si>
  <si>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</si>
  <si>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</si>
  <si>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</si>
  <si>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</si>
  <si>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</si>
  <si>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</si>
  <si>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</si>
  <si>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</si>
  <si>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</si>
  <si>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</si>
  <si>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</si>
  <si>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</si>
  <si>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</si>
  <si>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</si>
  <si>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</si>
  <si>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</si>
  <si>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</si>
  <si>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</si>
  <si>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</si>
  <si>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</si>
  <si>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</si>
  <si>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</si>
  <si>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</si>
  <si>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</si>
  <si>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</si>
  <si>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</si>
  <si>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</si>
  <si>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</si>
  <si>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</si>
  <si>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</si>
  <si>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</si>
  <si>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</si>
  <si>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</si>
  <si>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</si>
  <si>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</si>
  <si>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</si>
  <si>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</si>
  <si>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</si>
  <si>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</si>
  <si>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</si>
  <si>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</si>
  <si>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</si>
  <si>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</si>
  <si>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</si>
  <si>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</si>
  <si>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</si>
  <si>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</si>
  <si>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</si>
  <si>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</si>
  <si>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</si>
  <si>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</si>
  <si>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</si>
  <si>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</si>
  <si>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</si>
  <si>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</si>
  <si>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</si>
  <si>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</si>
  <si>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</si>
  <si>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</si>
  <si>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</si>
  <si>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</si>
  <si>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</si>
  <si>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</si>
  <si>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</si>
  <si>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</si>
  <si>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</si>
  <si>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</si>
  <si>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</si>
  <si>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</si>
  <si>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</si>
  <si>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</si>
  <si>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</si>
  <si>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</si>
  <si>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</si>
  <si>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</si>
  <si>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</si>
  <si>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</si>
  <si>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</si>
  <si>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</si>
  <si>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</si>
  <si>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</si>
  <si>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</si>
  <si>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</si>
  <si>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</si>
  <si>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</si>
  <si>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</si>
  <si>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</si>
  <si>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</si>
  <si>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</si>
  <si>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</si>
  <si>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</si>
  <si>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</si>
  <si>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</si>
  <si>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</si>
  <si>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</si>
  <si>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</si>
  <si>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</si>
  <si>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</si>
  <si>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</si>
  <si>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</si>
  <si>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</si>
  <si>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</si>
  <si>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</si>
  <si>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</si>
  <si>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</si>
  <si>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</si>
  <si>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</si>
  <si>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</si>
  <si>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</si>
  <si>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</si>
  <si>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</si>
  <si>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</si>
  <si>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</si>
  <si>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</si>
  <si>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</si>
  <si>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</si>
  <si>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</si>
  <si>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</si>
  <si>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</si>
  <si>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</si>
  <si>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</si>
  <si>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</si>
  <si>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</si>
  <si>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</si>
  <si>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</si>
  <si>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</si>
  <si>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</si>
  <si>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</si>
  <si>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</si>
  <si>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</si>
  <si>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</si>
  <si>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</si>
  <si>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</si>
  <si>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</si>
  <si>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</si>
  <si>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</si>
  <si>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</si>
  <si>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</si>
  <si>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</si>
  <si>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</si>
  <si>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</si>
  <si>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</si>
  <si>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</si>
  <si>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</si>
  <si>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</si>
  <si>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</si>
  <si>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</si>
  <si>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</si>
  <si>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</si>
  <si>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</si>
  <si>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</si>
  <si>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</si>
  <si>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</si>
  <si>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</si>
  <si>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</si>
  <si>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</si>
  <si>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</si>
  <si>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</si>
  <si>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</si>
  <si>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</si>
  <si>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</si>
  <si>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</si>
  <si>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</si>
  <si>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</si>
  <si>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</si>
  <si>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</si>
  <si>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</si>
  <si>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</si>
  <si>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</si>
  <si>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</si>
  <si>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</si>
  <si>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</si>
  <si>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</si>
  <si>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</si>
  <si>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</si>
  <si>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</si>
  <si>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</si>
  <si>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</si>
  <si>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</si>
  <si>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</si>
  <si>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</si>
  <si>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</si>
  <si>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</si>
  <si>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</si>
  <si>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</si>
  <si>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</si>
  <si>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</si>
  <si>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</si>
  <si>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</si>
  <si>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</si>
  <si>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</si>
  <si>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</si>
  <si>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</si>
  <si>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</si>
  <si>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</si>
  <si>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</si>
  <si>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</si>
  <si>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</si>
  <si>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</si>
  <si>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</si>
  <si>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</si>
  <si>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</si>
  <si>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</si>
  <si>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</si>
  <si>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</si>
  <si>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</si>
  <si>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</si>
  <si>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</si>
  <si>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</si>
  <si>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</si>
  <si>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</si>
  <si>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</si>
  <si>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</si>
  <si>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</si>
  <si>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</si>
  <si>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</si>
  <si>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</si>
  <si>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</si>
  <si>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</si>
  <si>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</si>
  <si>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</si>
  <si>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</si>
  <si>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</si>
  <si>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</si>
  <si>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</si>
  <si>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</si>
  <si>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</si>
  <si>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</si>
  <si>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</si>
  <si>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</si>
  <si>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</si>
  <si>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</si>
  <si>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</si>
  <si>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</si>
  <si>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</si>
  <si>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</si>
  <si>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</si>
  <si>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</si>
  <si>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</si>
  <si>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</si>
  <si>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</si>
  <si>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</si>
  <si>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</si>
  <si>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</si>
  <si>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</si>
  <si>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</si>
  <si>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</si>
  <si>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</si>
  <si>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</si>
  <si>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</si>
  <si>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</si>
  <si>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</si>
  <si>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</si>
  <si>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</si>
  <si>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</si>
  <si>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</si>
  <si>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</si>
  <si>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</si>
  <si>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</si>
  <si>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</si>
  <si>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</si>
  <si>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</si>
  <si>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</si>
  <si>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</si>
  <si>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</si>
  <si>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</si>
  <si>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</si>
  <si>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</si>
  <si>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</si>
  <si>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</si>
  <si>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</si>
  <si>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</si>
  <si>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</si>
  <si>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</si>
  <si>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</si>
  <si>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</si>
  <si>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</si>
  <si>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</si>
  <si>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</si>
  <si>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</si>
  <si>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</si>
  <si>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</si>
  <si>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</si>
  <si>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</si>
  <si>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</si>
  <si>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</si>
  <si>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</si>
  <si>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</si>
  <si>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</si>
  <si>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</si>
  <si>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</si>
  <si>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</si>
  <si>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</si>
  <si>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</si>
  <si>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</si>
  <si>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</si>
  <si>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</si>
  <si>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</si>
  <si>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</si>
  <si>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</si>
  <si>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</si>
  <si>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</si>
  <si>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</si>
  <si>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</si>
  <si>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</si>
  <si>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</si>
  <si>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</si>
  <si>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</si>
  <si>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</si>
  <si>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</si>
  <si>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</si>
  <si>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</si>
  <si>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</si>
  <si>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</si>
  <si>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</si>
  <si>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</si>
  <si>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</si>
  <si>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</si>
  <si>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</si>
  <si>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</si>
  <si>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</si>
  <si>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</si>
  <si>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</si>
  <si>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</si>
  <si>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</si>
  <si>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</si>
  <si>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</si>
  <si>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</si>
  <si>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</si>
  <si>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</si>
  <si>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</si>
  <si>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</si>
  <si>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</si>
  <si>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</si>
  <si>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</si>
  <si>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</si>
  <si>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</si>
  <si>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</si>
  <si>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</si>
  <si>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</si>
  <si>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</si>
  <si>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</si>
  <si>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</si>
  <si>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</si>
  <si>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</si>
  <si>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</si>
  <si>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</si>
  <si>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</si>
  <si>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</si>
  <si>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</si>
  <si>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</si>
  <si>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</si>
  <si>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</si>
  <si>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</si>
  <si>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</si>
  <si>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</si>
  <si>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</si>
  <si>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</si>
  <si>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</si>
  <si>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</si>
  <si>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</si>
  <si>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</si>
  <si>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</si>
  <si>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</si>
  <si>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</si>
  <si>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</si>
  <si>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</si>
  <si>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</si>
  <si>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</si>
  <si>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</si>
  <si>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</si>
  <si>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</si>
  <si>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</si>
  <si>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</si>
  <si>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</si>
  <si>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</si>
  <si>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</si>
  <si>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</si>
  <si>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</si>
  <si>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</si>
  <si>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</si>
  <si>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</si>
  <si>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</si>
  <si>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</si>
  <si>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</si>
  <si>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</si>
  <si>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</si>
  <si>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</si>
  <si>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</si>
  <si>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</si>
  <si>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</si>
  <si>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</si>
  <si>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</si>
  <si>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</si>
  <si>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</si>
  <si>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</si>
  <si>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</si>
  <si>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</si>
  <si>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</si>
  <si>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</si>
  <si>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</si>
  <si>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</si>
  <si>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</si>
  <si>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</si>
  <si>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</si>
  <si>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</si>
  <si>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</si>
  <si>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</si>
  <si>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</si>
  <si>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</si>
  <si>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</si>
  <si>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</si>
  <si>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</si>
  <si>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</si>
  <si>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</si>
  <si>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</si>
  <si>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</si>
  <si>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</si>
  <si>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</si>
  <si>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</si>
  <si>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</si>
  <si>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</si>
  <si>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</si>
  <si>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</si>
  <si>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</si>
  <si>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</si>
  <si>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</si>
  <si>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</si>
  <si>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</si>
  <si>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</si>
  <si>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</si>
  <si>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</si>
  <si>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</si>
  <si>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</si>
  <si>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</si>
  <si>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</si>
  <si>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</si>
  <si>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</si>
  <si>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</si>
  <si>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</si>
  <si>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</si>
  <si>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</si>
  <si>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</si>
  <si>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</si>
  <si>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</si>
  <si>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</si>
  <si>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</si>
  <si>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</si>
  <si>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</si>
  <si>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</si>
  <si>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</si>
  <si>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</si>
  <si>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</si>
  <si>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</si>
  <si>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</si>
  <si>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</si>
  <si>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</si>
  <si>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</si>
  <si>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</si>
  <si>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</si>
  <si>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</si>
  <si>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</si>
  <si>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</si>
  <si>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</si>
  <si>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</si>
  <si>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</si>
  <si>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</si>
  <si>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</si>
  <si>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</si>
  <si>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</si>
  <si>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</si>
  <si>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</si>
  <si>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</si>
  <si>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</si>
  <si>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</si>
  <si>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</si>
  <si>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</si>
  <si>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</si>
  <si>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</si>
  <si>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</si>
  <si>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</si>
  <si>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</si>
  <si>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</si>
  <si>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</si>
  <si>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</si>
  <si>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</si>
  <si>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</si>
  <si>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</si>
  <si>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</si>
  <si>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</si>
  <si>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</si>
  <si>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</si>
  <si>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</si>
  <si>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</si>
  <si>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</si>
  <si>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</si>
  <si>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</si>
  <si>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</si>
  <si>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</si>
  <si>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</si>
  <si>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</si>
  <si>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</si>
  <si>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</si>
  <si>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</si>
  <si>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</si>
  <si>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</si>
  <si>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</si>
  <si>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</si>
  <si>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</si>
  <si>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</si>
  <si>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</si>
  <si>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</si>
  <si>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</si>
  <si>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</si>
  <si>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</si>
  <si>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</si>
  <si>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</si>
  <si>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</si>
  <si>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</si>
  <si>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</si>
  <si>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</si>
  <si>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</si>
  <si>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</si>
  <si>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</si>
  <si>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</si>
  <si>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</si>
  <si>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</si>
  <si>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</si>
  <si>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</si>
  <si>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</si>
  <si>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</si>
  <si>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</si>
  <si>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</si>
  <si>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</si>
  <si>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</si>
  <si>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</si>
  <si>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</si>
  <si>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</si>
  <si>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</si>
  <si>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</si>
  <si>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</si>
  <si>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</si>
  <si>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</si>
  <si>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</si>
  <si>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</si>
  <si>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</si>
  <si>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</si>
  <si>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</si>
  <si>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</si>
  <si>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</si>
  <si>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</si>
  <si>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</si>
  <si>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</si>
  <si>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</si>
  <si>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</si>
  <si>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</si>
  <si>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</si>
  <si>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</si>
  <si>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</si>
  <si>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</si>
  <si>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</si>
  <si>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</si>
  <si>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</si>
  <si>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</si>
  <si>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</si>
  <si>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</si>
  <si>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</si>
  <si>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</si>
  <si>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</si>
  <si>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</si>
  <si>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</si>
  <si>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</si>
  <si>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</si>
  <si>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</si>
  <si>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</si>
  <si>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</si>
  <si>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</si>
  <si>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</si>
  <si>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</si>
  <si>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</si>
  <si>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</si>
  <si>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</si>
  <si>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</si>
  <si>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</si>
  <si>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</si>
  <si>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</si>
  <si>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</si>
  <si>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</si>
  <si>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</si>
  <si>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</si>
  <si>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</si>
  <si>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</si>
  <si>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</si>
  <si>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</si>
  <si>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</si>
  <si>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</si>
  <si>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</si>
  <si>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</si>
  <si>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</si>
  <si>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</si>
  <si>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</si>
  <si>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</si>
  <si>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</si>
  <si>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</si>
  <si>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</si>
  <si>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</si>
  <si>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</si>
  <si>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</si>
  <si>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</si>
  <si>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</si>
  <si>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</si>
  <si>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</si>
  <si>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</si>
  <si>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</si>
  <si>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</si>
  <si>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</si>
  <si>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</si>
  <si>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</si>
  <si>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</si>
  <si>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</si>
  <si>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</si>
  <si>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</si>
  <si>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</si>
  <si>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</si>
  <si>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</si>
  <si>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</si>
  <si>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</si>
  <si>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</si>
  <si>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</si>
  <si>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</si>
  <si>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</si>
  <si>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</si>
  <si>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</si>
  <si>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</si>
  <si>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</si>
  <si>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</si>
  <si>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</si>
  <si>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</si>
  <si>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</si>
  <si>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</si>
  <si>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</si>
  <si>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</si>
  <si>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</si>
  <si>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</si>
  <si>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</si>
  <si>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</si>
  <si>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</si>
  <si>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</si>
  <si>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</si>
  <si>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</si>
  <si>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</si>
  <si>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</si>
  <si>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</si>
  <si>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</si>
  <si>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</si>
  <si>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</si>
  <si>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</si>
  <si>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</si>
  <si>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</si>
  <si>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</si>
  <si>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</si>
  <si>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</si>
  <si>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</si>
  <si>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</si>
  <si>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</si>
  <si>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</si>
  <si>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</si>
  <si>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</si>
  <si>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</si>
  <si>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</si>
  <si>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</si>
  <si>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</si>
  <si>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</si>
  <si>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</si>
  <si>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</si>
  <si>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</si>
  <si>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</si>
  <si>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</si>
  <si>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</si>
  <si>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</si>
  <si>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</si>
  <si>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</si>
  <si>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</si>
  <si>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</si>
  <si>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</si>
  <si>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</si>
  <si>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</si>
  <si>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</si>
  <si>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</si>
  <si>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</si>
  <si>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</si>
  <si>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</si>
  <si>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</si>
  <si>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</si>
  <si>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</si>
  <si>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</si>
  <si>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</si>
  <si>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</si>
  <si>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</si>
  <si>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</si>
  <si>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</si>
  <si>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</si>
  <si>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</si>
  <si>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</si>
  <si>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</si>
  <si>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</si>
  <si>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</si>
  <si>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</si>
  <si>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</si>
  <si>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</si>
  <si>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</si>
  <si>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</si>
  <si>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</si>
  <si>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</si>
  <si>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</si>
  <si>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</si>
  <si>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</si>
  <si>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</si>
  <si>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</si>
  <si>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</si>
  <si>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</si>
  <si>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</si>
  <si>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</si>
  <si>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</si>
  <si>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</si>
  <si>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</si>
  <si>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</si>
  <si>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</si>
  <si>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</si>
  <si>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</si>
  <si>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</si>
  <si>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</si>
  <si>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</si>
  <si>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</si>
  <si>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</si>
  <si>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</si>
  <si>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</si>
  <si>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</si>
  <si>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</si>
  <si>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</si>
  <si>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</si>
  <si>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</si>
  <si>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</si>
  <si>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</si>
  <si>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</si>
  <si>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</si>
  <si>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</si>
  <si>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</si>
  <si>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</si>
  <si>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</si>
  <si>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</si>
  <si>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</si>
  <si>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</si>
  <si>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</si>
  <si>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</si>
  <si>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</si>
  <si>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</si>
  <si>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</si>
  <si>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</si>
  <si>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</si>
  <si>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</si>
  <si>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</si>
  <si>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</si>
  <si>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</si>
  <si>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</si>
  <si>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</si>
  <si>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</si>
  <si>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</si>
  <si>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</si>
  <si>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</si>
  <si>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</si>
  <si>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</si>
  <si>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</si>
  <si>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</si>
  <si>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</si>
  <si>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</si>
  <si>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</si>
  <si>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</si>
  <si>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</si>
  <si>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</si>
  <si>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</si>
  <si>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</si>
  <si>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</si>
  <si>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</si>
  <si>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</si>
  <si>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</si>
  <si>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</si>
  <si>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</si>
  <si>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</si>
  <si>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</si>
  <si>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</si>
  <si>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</si>
  <si>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</si>
  <si>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</si>
  <si>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</si>
  <si>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</si>
  <si>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</si>
  <si>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</si>
  <si>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</si>
  <si>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</si>
  <si>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</si>
  <si>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</si>
  <si>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</si>
  <si>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</si>
  <si>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</si>
  <si>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</si>
  <si>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</si>
  <si>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</si>
  <si>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</si>
  <si>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</si>
  <si>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</si>
  <si>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</si>
  <si>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</si>
  <si>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</si>
  <si>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</si>
  <si>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</si>
  <si>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</si>
  <si>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</si>
  <si>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</si>
  <si>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</si>
  <si>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</si>
  <si>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</si>
  <si>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</si>
  <si>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</si>
  <si>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</si>
  <si>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</si>
  <si>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</si>
  <si>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</si>
  <si>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</si>
  <si>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</si>
  <si>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</si>
  <si>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</si>
  <si>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</si>
  <si>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</si>
  <si>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</si>
  <si>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</si>
  <si>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</si>
  <si>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</si>
  <si>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</si>
  <si>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</si>
  <si>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</si>
  <si>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</si>
  <si>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</si>
  <si>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</si>
  <si>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</si>
  <si>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</si>
  <si>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</si>
  <si>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</si>
  <si>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</si>
  <si>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</si>
  <si>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</si>
  <si>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</si>
  <si>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</si>
  <si>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</si>
  <si>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</si>
  <si>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</si>
  <si>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</si>
  <si>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</si>
  <si>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</si>
  <si>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</si>
  <si>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</si>
  <si>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</si>
  <si>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</si>
  <si>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</si>
  <si>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</si>
  <si>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</si>
  <si>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</si>
  <si>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</si>
  <si>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</si>
  <si>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</si>
  <si>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</si>
  <si>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</si>
  <si>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</si>
  <si>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</si>
  <si>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</si>
  <si>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</si>
  <si>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</si>
  <si>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</si>
  <si>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</si>
  <si>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</si>
  <si>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</si>
  <si>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</si>
  <si>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</si>
  <si>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</si>
  <si>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</si>
  <si>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</si>
  <si>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</si>
  <si>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</si>
  <si>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</si>
  <si>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</si>
  <si>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</si>
  <si>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</si>
  <si>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</si>
  <si>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</si>
  <si>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</si>
  <si>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</si>
  <si>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</si>
  <si>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</si>
  <si>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</si>
  <si>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</si>
  <si>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</si>
  <si>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</si>
  <si>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</si>
  <si>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</si>
  <si>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</si>
  <si>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</si>
  <si>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</si>
  <si>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</si>
  <si>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</si>
  <si>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</si>
  <si>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</si>
  <si>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</si>
  <si>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</si>
  <si>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</si>
  <si>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</si>
  <si>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</si>
  <si>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</si>
  <si>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</si>
  <si>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</si>
  <si>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</si>
  <si>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</si>
  <si>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</si>
  <si>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</si>
  <si>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</si>
  <si>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</si>
  <si>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</si>
  <si>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</si>
  <si>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</si>
  <si>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</si>
  <si>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</si>
  <si>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</si>
  <si>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</si>
  <si>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</si>
  <si>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</si>
  <si>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</si>
  <si>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</si>
  <si>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</si>
  <si>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</si>
  <si>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</si>
  <si>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</si>
  <si>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</si>
  <si>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</si>
  <si>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</si>
  <si>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</si>
  <si>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</si>
  <si>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</si>
  <si>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</si>
  <si>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</si>
  <si>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</si>
  <si>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</si>
  <si>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</si>
  <si>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</si>
  <si>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</si>
  <si>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</si>
  <si>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</si>
  <si>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</si>
  <si>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</si>
  <si>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</si>
  <si>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</si>
  <si>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</si>
  <si>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</si>
  <si>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</si>
  <si>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</si>
  <si>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</si>
  <si>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</si>
  <si>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</si>
  <si>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</si>
  <si>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</si>
  <si>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</si>
  <si>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</si>
  <si>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</si>
  <si>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</si>
  <si>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</si>
  <si>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</si>
  <si>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</si>
  <si>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</si>
  <si>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</si>
  <si>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</si>
  <si>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</si>
  <si>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</si>
  <si>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</si>
  <si>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</si>
  <si>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</si>
  <si>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</si>
  <si>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</si>
  <si>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</si>
  <si>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</si>
  <si>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</si>
  <si>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</si>
  <si>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</si>
  <si>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</si>
  <si>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</si>
  <si>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</si>
  <si>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</si>
  <si>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</si>
  <si>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</si>
  <si>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</si>
  <si>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</si>
  <si>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</si>
  <si>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</si>
  <si>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</si>
  <si>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</si>
  <si>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</si>
  <si>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</si>
  <si>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</si>
  <si>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</si>
  <si>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</si>
  <si>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</si>
  <si>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</si>
  <si>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</si>
  <si>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</si>
  <si>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</si>
  <si>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</si>
  <si>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</si>
  <si>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</si>
  <si>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</si>
  <si>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</si>
  <si>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</si>
  <si>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</si>
  <si>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</si>
  <si>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</si>
  <si>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</si>
  <si>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</si>
  <si>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</si>
  <si>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</si>
  <si>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</si>
  <si>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</si>
  <si>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</si>
  <si>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</si>
  <si>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</si>
  <si>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</si>
  <si>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</si>
  <si>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</si>
  <si>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</si>
  <si>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</si>
  <si>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</si>
  <si>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</si>
  <si>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</si>
  <si>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</si>
  <si>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</si>
  <si>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</si>
  <si>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</si>
  <si>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</si>
  <si>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</si>
  <si>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</si>
  <si>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</si>
  <si>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</si>
  <si>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</si>
  <si>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</si>
  <si>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</si>
  <si>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</si>
  <si>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</si>
  <si>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</si>
  <si>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</si>
  <si>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</si>
  <si>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</si>
  <si>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</si>
  <si>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</si>
  <si>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</si>
  <si>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</si>
  <si>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</si>
  <si>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</si>
  <si>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</si>
  <si>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</si>
  <si>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</si>
  <si>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</si>
  <si>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</si>
  <si>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</si>
  <si>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</si>
  <si>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</si>
  <si>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</si>
  <si>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</si>
  <si>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</si>
  <si>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</si>
  <si>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</si>
  <si>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</si>
  <si>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</si>
  <si>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</si>
  <si>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</si>
  <si>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</si>
  <si>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</si>
  <si>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</si>
  <si>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</si>
  <si>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</si>
  <si>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</si>
  <si>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</si>
  <si>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</si>
  <si>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</si>
  <si>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</si>
  <si>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</si>
  <si>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</si>
  <si>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</si>
  <si>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</si>
  <si>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</si>
  <si>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</si>
  <si>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</si>
  <si>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</si>
  <si>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</si>
  <si>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</si>
  <si>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</si>
  <si>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</si>
  <si>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</si>
  <si>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</si>
  <si>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</si>
  <si>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</si>
  <si>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</si>
  <si>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</si>
  <si>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</si>
  <si>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</si>
  <si>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</si>
  <si>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</si>
  <si>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</si>
  <si>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</si>
  <si>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</si>
  <si>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</si>
  <si>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</si>
  <si>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</si>
  <si>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</si>
  <si>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</si>
  <si>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</si>
  <si>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</si>
  <si>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</si>
  <si>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</si>
  <si>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</si>
  <si>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</si>
  <si>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</si>
  <si>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</si>
  <si>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</si>
  <si>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</si>
  <si>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</si>
  <si>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</si>
  <si>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</si>
  <si>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</si>
  <si>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</si>
  <si>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</si>
  <si>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</si>
  <si>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</si>
  <si>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</si>
  <si>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</si>
  <si>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</si>
  <si>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</si>
  <si>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</si>
  <si>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</si>
  <si>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</si>
  <si>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</si>
  <si>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</si>
  <si>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</si>
  <si>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</si>
  <si>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</si>
  <si>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</si>
  <si>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</si>
  <si>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</si>
  <si>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</si>
  <si>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</si>
  <si>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</si>
  <si>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</si>
  <si>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</si>
  <si>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</si>
  <si>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</si>
  <si>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</si>
  <si>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</si>
  <si>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</si>
  <si>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</si>
  <si>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</si>
  <si>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</si>
  <si>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</si>
  <si>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</si>
  <si>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</si>
  <si>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</si>
  <si>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</si>
  <si>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</si>
  <si>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</si>
  <si>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</si>
  <si>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</si>
  <si>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</si>
  <si>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</si>
  <si>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</si>
  <si>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</si>
  <si>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</si>
  <si>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</si>
  <si>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</si>
  <si>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</si>
  <si>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</si>
  <si>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</si>
  <si>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</si>
  <si>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</si>
  <si>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</si>
  <si>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</si>
  <si>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</si>
  <si>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</si>
  <si>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</si>
  <si>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</si>
  <si>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</si>
  <si>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</si>
  <si>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</si>
  <si>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</si>
  <si>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</si>
  <si>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</si>
  <si>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</si>
  <si>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</si>
  <si>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</si>
  <si>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</si>
  <si>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</si>
  <si>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</si>
  <si>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</si>
  <si>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</si>
  <si>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</si>
  <si>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</si>
  <si>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</si>
  <si>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</si>
  <si>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</si>
  <si>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</si>
  <si>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</si>
  <si>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</si>
  <si>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</si>
  <si>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</si>
  <si>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</si>
  <si>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</si>
  <si>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</si>
  <si>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</si>
  <si>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</si>
  <si>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</si>
  <si>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</si>
  <si>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</si>
  <si>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</si>
  <si>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</si>
  <si>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</si>
  <si>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</si>
  <si>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</si>
  <si>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</si>
  <si>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</si>
  <si>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</si>
  <si>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</si>
  <si>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</si>
  <si>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</si>
  <si>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</si>
  <si>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</si>
  <si>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</si>
  <si>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</si>
  <si>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</si>
  <si>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</si>
  <si>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</si>
  <si>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</si>
  <si>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</si>
  <si>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</si>
  <si>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</si>
  <si>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</si>
  <si>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</si>
  <si>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</si>
  <si>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</si>
  <si>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</si>
  <si>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</si>
  <si>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</si>
  <si>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</si>
  <si>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</si>
  <si>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</si>
  <si>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</si>
  <si>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</si>
  <si>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</si>
  <si>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</si>
  <si>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</si>
  <si>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</si>
  <si>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</si>
  <si>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</si>
  <si>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</si>
  <si>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</si>
  <si>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</si>
  <si>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</si>
  <si>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</si>
  <si>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</si>
  <si>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</si>
  <si>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</si>
  <si>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</si>
  <si>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</si>
  <si>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</si>
  <si>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</si>
  <si>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</si>
  <si>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</si>
  <si>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</si>
  <si>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</si>
  <si>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</si>
  <si>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</si>
  <si>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</si>
  <si>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</si>
  <si>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</si>
  <si>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</si>
  <si>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</si>
  <si>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</si>
  <si>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</si>
  <si>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</si>
  <si>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</si>
  <si>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</si>
  <si>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</si>
  <si>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</si>
  <si>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</si>
  <si>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</si>
  <si>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</si>
  <si>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</si>
  <si>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</si>
  <si>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</si>
  <si>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</si>
  <si>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</si>
  <si>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</si>
  <si>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</si>
  <si>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</si>
  <si>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</si>
  <si>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</si>
  <si>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</si>
  <si>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</si>
  <si>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</si>
  <si>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</si>
  <si>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</si>
  <si>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</si>
  <si>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</si>
  <si>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</si>
  <si>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</si>
  <si>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</si>
  <si>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</si>
  <si>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</si>
  <si>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</si>
  <si>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</si>
  <si>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</si>
  <si>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</si>
  <si>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</si>
  <si>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</si>
  <si>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</si>
  <si>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</si>
  <si>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</si>
  <si>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</si>
  <si>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</si>
  <si>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</si>
  <si>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</si>
  <si>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</si>
  <si>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</si>
  <si>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</si>
  <si>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</si>
  <si>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</si>
  <si>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</si>
  <si>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</si>
  <si>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</si>
  <si>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</si>
  <si>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</si>
  <si>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</si>
  <si>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</si>
  <si>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</si>
  <si>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</si>
  <si>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</si>
  <si>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</si>
  <si>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</si>
  <si>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</si>
  <si>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</si>
  <si>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</si>
  <si>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</si>
  <si>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</si>
  <si>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</si>
  <si>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</si>
  <si>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</si>
  <si>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</si>
  <si>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</si>
  <si>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</si>
  <si>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</si>
  <si>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</si>
  <si>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</si>
  <si>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</si>
  <si>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</si>
  <si>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</si>
  <si>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</si>
  <si>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</si>
  <si>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</si>
  <si>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</si>
  <si>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</si>
  <si>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</si>
  <si>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</si>
  <si>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</si>
  <si>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</si>
  <si>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</si>
  <si>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</si>
  <si>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</si>
  <si>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</si>
  <si>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</si>
  <si>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</si>
  <si>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</si>
  <si>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</si>
  <si>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</si>
  <si>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</si>
  <si>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</si>
  <si>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</si>
  <si>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</si>
  <si>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</si>
  <si>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</si>
  <si>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</si>
  <si>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</si>
  <si>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</si>
  <si>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</si>
  <si>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</si>
  <si>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</si>
  <si>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</si>
  <si>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</si>
  <si>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</si>
  <si>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</si>
  <si>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</si>
  <si>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</si>
  <si>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</si>
  <si>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</si>
  <si>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</si>
  <si>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</si>
  <si>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</si>
  <si>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</si>
  <si>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</si>
  <si>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</si>
  <si>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</si>
  <si>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</si>
  <si>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</si>
  <si>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</si>
  <si>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</si>
  <si>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</si>
  <si>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</si>
  <si>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</si>
  <si>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</si>
  <si>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</si>
  <si>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</si>
  <si>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</si>
  <si>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</si>
  <si>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</si>
  <si>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</si>
  <si>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</si>
  <si>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</si>
  <si>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</si>
  <si>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</si>
  <si>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</si>
  <si>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</si>
  <si>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</si>
  <si>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</si>
  <si>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</si>
  <si>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</si>
  <si>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</si>
  <si>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</si>
  <si>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</si>
  <si>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</si>
  <si>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</si>
  <si>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</si>
  <si>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</si>
  <si>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</si>
  <si>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</si>
  <si>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</si>
  <si>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</si>
  <si>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</si>
  <si>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</si>
  <si>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</si>
  <si>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</si>
  <si>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</si>
  <si>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</si>
  <si>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</si>
  <si>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</si>
  <si>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</si>
  <si>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</si>
  <si>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</si>
  <si>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</si>
  <si>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</si>
  <si>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</si>
  <si>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</si>
  <si>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</si>
  <si>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</si>
  <si>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</si>
  <si>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</si>
  <si>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</si>
  <si>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</si>
  <si>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</si>
  <si>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</si>
  <si>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</si>
  <si>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</si>
  <si>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</si>
  <si>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</si>
  <si>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</si>
  <si>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</si>
  <si>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</si>
  <si>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</si>
  <si>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</si>
  <si>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</si>
  <si>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</si>
  <si>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</si>
  <si>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</si>
  <si>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</si>
  <si>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</si>
  <si>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</si>
  <si>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</si>
  <si>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</si>
  <si>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</si>
  <si>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</si>
  <si>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</si>
  <si>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</si>
  <si>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</si>
  <si>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</si>
  <si>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</si>
  <si>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</si>
  <si>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</si>
  <si>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</si>
  <si>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</si>
  <si>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</si>
  <si>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</si>
  <si>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</si>
  <si>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</si>
  <si>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</si>
  <si>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</si>
  <si>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</si>
  <si>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</si>
  <si>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</si>
  <si>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</si>
  <si>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</si>
  <si>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</si>
  <si>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</si>
  <si>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</si>
  <si>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</si>
  <si>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</si>
  <si>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</si>
  <si>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</si>
  <si>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</si>
  <si>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</si>
  <si>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</si>
  <si>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</si>
  <si>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</si>
  <si>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</si>
  <si>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</si>
  <si>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</si>
  <si>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</si>
  <si>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</si>
  <si>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</si>
  <si>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</si>
  <si>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</si>
  <si>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</si>
  <si>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</si>
  <si>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</si>
  <si>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</si>
  <si>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</si>
  <si>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</si>
  <si>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</si>
  <si>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</si>
  <si>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</si>
  <si>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</si>
  <si>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</si>
  <si>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</si>
  <si>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</si>
  <si>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</si>
  <si>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</si>
  <si>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</si>
  <si>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</si>
  <si>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</si>
  <si>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</si>
  <si>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</si>
  <si>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</si>
  <si>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</si>
  <si>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</si>
  <si>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</si>
  <si>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</si>
  <si>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</si>
  <si>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</si>
  <si>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</si>
  <si>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</si>
  <si>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</si>
  <si>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</si>
  <si>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</si>
  <si>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</si>
  <si>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</si>
  <si>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</si>
  <si>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</si>
  <si>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</si>
  <si>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</si>
  <si>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</si>
  <si>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</si>
  <si>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</si>
  <si>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</si>
  <si>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</si>
  <si>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</si>
  <si>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</si>
  <si>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</si>
  <si>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</si>
  <si>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</si>
  <si>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</si>
  <si>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</si>
  <si>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</si>
  <si>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</si>
  <si>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</si>
  <si>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</si>
  <si>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</si>
  <si>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</si>
  <si>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</si>
  <si>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</si>
  <si>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</si>
  <si>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</si>
  <si>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</si>
  <si>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</si>
  <si>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</si>
  <si>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</si>
  <si>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</si>
  <si>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</si>
  <si>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</si>
  <si>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</si>
  <si>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</si>
  <si>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</si>
  <si>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</si>
  <si>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</si>
  <si>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</si>
  <si>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</si>
  <si>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</si>
  <si>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</si>
  <si>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</si>
  <si>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</si>
  <si>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</si>
  <si>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</si>
  <si>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</si>
  <si>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</si>
  <si>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</si>
  <si>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</si>
  <si>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</si>
  <si>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</si>
  <si>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</si>
  <si>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</si>
  <si>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</si>
  <si>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</si>
  <si>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</si>
  <si>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</si>
  <si>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</si>
  <si>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</si>
  <si>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</si>
  <si>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</si>
  <si>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</si>
  <si>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</si>
  <si>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</si>
  <si>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</si>
  <si>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</si>
  <si>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</si>
  <si>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</si>
  <si>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</si>
  <si>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</si>
  <si>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</si>
  <si>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</si>
  <si>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</si>
  <si>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</si>
  <si>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</si>
  <si>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</si>
  <si>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</si>
  <si>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</si>
  <si>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</si>
  <si>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</si>
  <si>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</si>
  <si>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</si>
  <si>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</si>
  <si>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</si>
  <si>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</si>
  <si>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</si>
  <si>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</si>
  <si>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</si>
  <si>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</si>
  <si>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</si>
  <si>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</si>
  <si>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</si>
  <si>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</si>
  <si>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</si>
  <si>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</si>
  <si>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</si>
  <si>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</si>
  <si>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</si>
  <si>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</si>
  <si>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</si>
  <si>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</si>
  <si>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</si>
  <si>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</si>
  <si>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</si>
  <si>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</si>
  <si>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</si>
  <si>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</si>
  <si>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</si>
  <si>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</si>
  <si>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</si>
  <si>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</si>
  <si>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</si>
  <si>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</si>
  <si>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</si>
  <si>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</si>
  <si>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</si>
  <si>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</si>
  <si>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</si>
  <si>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</si>
  <si>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</si>
  <si>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</si>
  <si>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</si>
  <si>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</si>
  <si>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</si>
  <si>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</si>
  <si>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</si>
  <si>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</si>
  <si>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</si>
  <si>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</si>
  <si>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</si>
  <si>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</si>
  <si>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</si>
  <si>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</si>
  <si>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</si>
  <si>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</si>
  <si>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</si>
  <si>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</si>
  <si>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</si>
  <si>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</si>
  <si>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</si>
  <si>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</si>
  <si>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</si>
  <si>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</si>
  <si>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</si>
  <si>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</si>
  <si>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</si>
  <si>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</si>
  <si>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</si>
  <si>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</si>
  <si>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</si>
  <si>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</si>
  <si>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</si>
  <si>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</si>
  <si>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</si>
  <si>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</si>
  <si>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</si>
  <si>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</si>
  <si>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</si>
  <si>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</si>
  <si>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</si>
  <si>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</si>
  <si>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</si>
  <si>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</si>
  <si>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</si>
  <si>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</si>
  <si>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</si>
  <si>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</si>
  <si>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</si>
  <si>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</si>
  <si>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</si>
  <si>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</si>
  <si>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</si>
  <si>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</si>
  <si>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</si>
  <si>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</si>
  <si>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</si>
  <si>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</si>
  <si>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</si>
  <si>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</si>
  <si>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</si>
  <si>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</si>
  <si>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</si>
  <si>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</si>
  <si>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</si>
  <si>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</si>
  <si>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</si>
  <si>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</si>
  <si>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</si>
  <si>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</si>
  <si>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</si>
  <si>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</si>
  <si>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</si>
  <si>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</si>
  <si>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</si>
  <si>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</si>
  <si>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</si>
  <si>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</si>
  <si>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</si>
  <si>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</si>
  <si>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</si>
  <si>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</si>
  <si>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</si>
  <si>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</si>
  <si>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</si>
  <si>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</si>
  <si>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</si>
  <si>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</si>
  <si>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</si>
  <si>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</si>
  <si>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</si>
  <si>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</si>
  <si>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</si>
  <si>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</si>
  <si>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</si>
  <si>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</si>
  <si>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</si>
  <si>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</si>
  <si>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</si>
  <si>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</si>
  <si>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</si>
  <si>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</si>
  <si>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</si>
  <si>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</si>
  <si>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</si>
  <si>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</si>
  <si>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</si>
  <si>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</si>
  <si>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</si>
  <si>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</si>
  <si>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</si>
  <si>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</si>
  <si>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</si>
  <si>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</si>
  <si>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</si>
  <si>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</si>
  <si>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</si>
  <si>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</si>
  <si>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</si>
  <si>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</si>
  <si>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</si>
  <si>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</si>
  <si>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</si>
  <si>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</si>
  <si>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</si>
  <si>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</si>
  <si>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</si>
  <si>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</si>
  <si>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</si>
  <si>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</si>
  <si>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</si>
  <si>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</si>
  <si>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</si>
  <si>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</si>
  <si>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</si>
  <si>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</si>
  <si>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</si>
  <si>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</si>
  <si>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</si>
  <si>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</si>
  <si>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</si>
  <si>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</si>
  <si>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</si>
  <si>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</si>
  <si>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</si>
  <si>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</si>
  <si>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</si>
  <si>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</si>
  <si>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</si>
  <si>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</si>
  <si>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</si>
  <si>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</si>
  <si>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</si>
  <si>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</si>
  <si>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</si>
  <si>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</si>
  <si>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</si>
  <si>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</si>
  <si>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</si>
  <si>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</si>
  <si>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</si>
  <si>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</si>
  <si>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</si>
  <si>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</si>
  <si>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</si>
  <si>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</si>
  <si>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</si>
  <si>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</si>
  <si>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</si>
  <si>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</si>
  <si>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</si>
  <si>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</si>
  <si>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</si>
  <si>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</si>
  <si>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</si>
  <si>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</si>
  <si>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</si>
  <si>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</si>
  <si>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</si>
  <si>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</si>
  <si>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</si>
  <si>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</si>
  <si>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</si>
  <si>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</si>
  <si>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</si>
  <si>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</si>
  <si>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</si>
  <si>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</si>
  <si>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</si>
  <si>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</si>
  <si>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</si>
  <si>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</si>
  <si>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</si>
  <si>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</si>
  <si>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</si>
  <si>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</si>
  <si>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</si>
  <si>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</si>
  <si>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</si>
  <si>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</si>
  <si>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</si>
  <si>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</si>
  <si>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</si>
  <si>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</si>
  <si>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</si>
  <si>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</si>
  <si>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</si>
  <si>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</si>
  <si>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</si>
  <si>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</si>
  <si>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</si>
  <si>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</si>
  <si>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</si>
  <si>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</si>
  <si>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</si>
  <si>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</si>
  <si>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</si>
  <si>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</si>
  <si>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</si>
  <si>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</si>
  <si>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</si>
  <si>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</si>
  <si>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</si>
  <si>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</si>
  <si>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</si>
  <si>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</si>
  <si>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</si>
  <si>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</si>
  <si>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</si>
  <si>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</si>
  <si>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</si>
  <si>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</si>
  <si>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</si>
  <si>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</si>
  <si>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</si>
  <si>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</si>
  <si>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</si>
  <si>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</si>
  <si>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</si>
  <si>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</si>
  <si>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</si>
  <si>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</si>
  <si>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</si>
  <si>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</si>
  <si>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</si>
  <si>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</si>
  <si>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</si>
  <si>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</si>
  <si>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</si>
  <si>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</si>
  <si>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</si>
  <si>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</si>
  <si>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</si>
  <si>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</si>
  <si>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</si>
  <si>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</si>
  <si>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</si>
  <si>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</si>
  <si>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</si>
  <si>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</si>
  <si>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</si>
  <si>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</si>
  <si>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</si>
  <si>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</si>
  <si>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</si>
  <si>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</si>
  <si>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</si>
  <si>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</si>
  <si>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</si>
  <si>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</si>
  <si>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</si>
  <si>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</si>
  <si>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</si>
  <si>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</si>
  <si>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</si>
  <si>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</si>
  <si>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</si>
  <si>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</si>
  <si>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</si>
  <si>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</si>
  <si>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</si>
  <si>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</si>
  <si>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</si>
  <si>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</si>
  <si>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</si>
  <si>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</si>
  <si>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</si>
  <si>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</si>
  <si>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</si>
  <si>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</si>
  <si>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</si>
  <si>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</si>
  <si>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</si>
  <si>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</si>
  <si>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</si>
  <si>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</si>
  <si>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</si>
  <si>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</si>
  <si>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</si>
  <si>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</si>
  <si>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</si>
  <si>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</si>
  <si>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</si>
  <si>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</si>
  <si>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</si>
  <si>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</si>
  <si>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</si>
  <si>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</si>
  <si>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</si>
  <si>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</si>
  <si>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</si>
  <si>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</si>
  <si>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</si>
  <si>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</si>
  <si>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</si>
  <si>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</si>
  <si>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</si>
  <si>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</si>
  <si>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</si>
  <si>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</si>
  <si>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</si>
  <si>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</si>
  <si>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</si>
  <si>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</si>
  <si>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</si>
  <si>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</si>
  <si>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</si>
  <si>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</si>
  <si>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</si>
  <si>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</si>
  <si>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</si>
  <si>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</si>
  <si>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</si>
  <si>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</si>
  <si>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</si>
  <si>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</si>
  <si>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</si>
  <si>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</si>
  <si>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</si>
  <si>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</si>
  <si>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</si>
  <si>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</si>
  <si>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</si>
  <si>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</si>
  <si>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</si>
  <si>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</si>
  <si>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</si>
  <si>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</si>
  <si>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</si>
  <si>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</si>
  <si>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</si>
  <si>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</si>
  <si>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</si>
  <si>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</si>
  <si>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</si>
  <si>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</si>
  <si>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</si>
  <si>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</si>
  <si>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</si>
  <si>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</si>
  <si>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</si>
  <si>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</si>
  <si>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</si>
  <si>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</si>
  <si>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</si>
  <si>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</si>
  <si>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</si>
  <si>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</si>
  <si>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</si>
  <si>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</si>
  <si>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</si>
  <si>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</si>
  <si>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</si>
  <si>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</si>
  <si>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</si>
  <si>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</si>
  <si>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</si>
  <si>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</si>
  <si>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</si>
  <si>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</si>
  <si>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</si>
  <si>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</si>
  <si>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</si>
  <si>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</si>
  <si>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</si>
  <si>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</si>
  <si>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</si>
  <si>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</si>
  <si>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</si>
  <si>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</si>
  <si>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</si>
  <si>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</si>
  <si>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</si>
  <si>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</si>
  <si>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</si>
  <si>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</si>
  <si>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</si>
  <si>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</si>
  <si>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</si>
  <si>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</si>
  <si>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</si>
  <si>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</si>
  <si>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</si>
  <si>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</si>
  <si>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</si>
  <si>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</si>
  <si>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</si>
  <si>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</si>
  <si>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</si>
  <si>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</si>
  <si>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</si>
  <si>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</si>
  <si>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</si>
  <si>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</si>
  <si>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</si>
  <si>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</si>
  <si>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</si>
  <si>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</si>
  <si>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</si>
  <si>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</si>
  <si>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</si>
  <si>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</si>
  <si>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</si>
  <si>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</si>
  <si>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</si>
  <si>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</si>
  <si>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</si>
  <si>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</si>
  <si>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</si>
  <si>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</si>
  <si>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</si>
  <si>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</si>
  <si>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</si>
  <si>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</si>
  <si>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</si>
  <si>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</si>
  <si>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</si>
  <si>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</si>
  <si>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</si>
  <si>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</si>
  <si>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</si>
  <si>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</si>
  <si>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</si>
  <si>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</si>
  <si>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</si>
  <si>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</si>
  <si>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</si>
  <si>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</si>
  <si>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</si>
  <si>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</si>
  <si>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</si>
  <si>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</si>
  <si>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</si>
  <si>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</si>
  <si>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</si>
  <si>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</si>
  <si>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</si>
  <si>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</si>
  <si>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</si>
  <si>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</si>
  <si>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</si>
  <si>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</si>
  <si>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</si>
  <si>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</si>
  <si>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</si>
  <si>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</si>
  <si>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</si>
  <si>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</si>
  <si>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</si>
  <si>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</si>
  <si>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</si>
  <si>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</si>
  <si>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</si>
  <si>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</si>
  <si>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</si>
  <si>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</si>
  <si>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</si>
  <si>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</si>
  <si>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</si>
  <si>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</si>
  <si>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</si>
  <si>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</si>
  <si>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</si>
  <si>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</si>
  <si>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</si>
  <si>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</si>
  <si>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</si>
  <si>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</si>
  <si>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</si>
  <si>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</si>
  <si>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</si>
  <si>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</si>
  <si>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</si>
  <si>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</si>
  <si>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</si>
  <si>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</si>
  <si>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</si>
  <si>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</si>
  <si>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</si>
  <si>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</si>
  <si>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</si>
  <si>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</si>
  <si>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</si>
  <si>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</si>
  <si>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</si>
  <si>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</si>
  <si>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</si>
  <si>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</si>
  <si>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</si>
  <si>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</si>
  <si>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</si>
  <si>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</si>
  <si>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</si>
  <si>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</si>
  <si>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</si>
  <si>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</si>
  <si>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</si>
  <si>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</si>
  <si>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</si>
  <si>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</si>
  <si>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</si>
  <si>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</si>
  <si>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</si>
  <si>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</si>
  <si>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</si>
  <si>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</si>
  <si>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</si>
  <si>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</si>
  <si>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</si>
  <si>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</si>
  <si>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</si>
  <si>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</si>
  <si>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</si>
  <si>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</si>
  <si>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</si>
  <si>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</si>
  <si>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</si>
  <si>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</si>
  <si>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</si>
  <si>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</si>
  <si>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</si>
  <si>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</si>
  <si>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</si>
  <si>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</si>
  <si>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</si>
  <si>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</si>
  <si>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</si>
  <si>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</si>
  <si>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</si>
  <si>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</si>
  <si>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</si>
  <si>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</si>
  <si>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</si>
  <si>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</si>
  <si>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</si>
  <si>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</si>
  <si>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</si>
  <si>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</si>
  <si>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</si>
  <si>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</si>
  <si>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</si>
  <si>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</si>
  <si>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</si>
  <si>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</si>
  <si>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</si>
  <si>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</si>
  <si>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</si>
  <si>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</si>
  <si>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</si>
  <si>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</si>
  <si>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</si>
  <si>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</si>
  <si>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</si>
  <si>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</si>
  <si>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</si>
  <si>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</si>
  <si>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</si>
  <si>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</si>
  <si>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</si>
  <si>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</si>
  <si>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</si>
  <si>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</si>
  <si>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</si>
  <si>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</si>
  <si>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</si>
  <si>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</si>
  <si>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</si>
  <si>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</si>
  <si>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</si>
  <si>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</si>
  <si>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</si>
  <si>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</si>
  <si>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</si>
  <si>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</si>
  <si>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</si>
  <si>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</si>
  <si>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</si>
  <si>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</si>
  <si>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</si>
  <si>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</si>
  <si>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</si>
  <si>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</si>
  <si>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</si>
  <si>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</si>
  <si>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</si>
  <si>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</si>
  <si>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</si>
  <si>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</si>
  <si>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</si>
  <si>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</si>
  <si>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</si>
  <si>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</si>
  <si>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</si>
  <si>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</si>
  <si>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</si>
  <si>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</si>
  <si>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</si>
  <si>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</si>
  <si>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</si>
  <si>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</si>
  <si>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</si>
  <si>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</si>
  <si>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</si>
  <si>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</si>
  <si>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</si>
  <si>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</si>
  <si>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</si>
  <si>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</si>
  <si>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</si>
  <si>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</si>
  <si>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</si>
  <si>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</si>
  <si>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</si>
  <si>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</si>
  <si>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</si>
  <si>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</si>
  <si>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</si>
  <si>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</si>
  <si>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</si>
  <si>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</si>
  <si>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</si>
  <si>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</si>
  <si>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</si>
  <si>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</si>
  <si>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</si>
  <si>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</si>
  <si>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</si>
  <si>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</si>
  <si>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</si>
  <si>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</si>
  <si>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</si>
  <si>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</si>
  <si>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</si>
  <si>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</si>
  <si>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</si>
  <si>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</si>
  <si>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</si>
  <si>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</si>
  <si>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</si>
  <si>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</si>
  <si>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</si>
  <si>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</si>
  <si>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</si>
  <si>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</si>
  <si>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</si>
  <si>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</si>
  <si>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</si>
  <si>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</si>
  <si>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</si>
  <si>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</si>
  <si>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</si>
  <si>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</si>
  <si>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</si>
  <si>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</si>
  <si>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</si>
  <si>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</si>
  <si>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</si>
  <si>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</si>
  <si>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</si>
  <si>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</si>
  <si>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</si>
  <si>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</si>
  <si>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</si>
  <si>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</si>
  <si>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</si>
  <si>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</si>
  <si>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</si>
  <si>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</si>
  <si>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</si>
  <si>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</si>
  <si>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</si>
  <si>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</si>
  <si>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</si>
  <si>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</si>
  <si>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</si>
  <si>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</si>
  <si>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</si>
  <si>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</si>
  <si>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</si>
  <si>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</si>
  <si>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</si>
  <si>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</si>
  <si>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</si>
  <si>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</si>
  <si>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</si>
  <si>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</si>
  <si>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</si>
  <si>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</si>
  <si>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</si>
  <si>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</si>
  <si>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</si>
  <si>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</si>
  <si>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</si>
  <si>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</si>
  <si>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</si>
  <si>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</si>
  <si>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</si>
  <si>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</si>
  <si>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</si>
  <si>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</si>
  <si>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</si>
  <si>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</si>
  <si>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</si>
  <si>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</si>
  <si>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</si>
  <si>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</si>
  <si>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</si>
  <si>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</si>
  <si>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</si>
  <si>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</si>
  <si>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</si>
  <si>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</si>
  <si>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</si>
  <si>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</si>
  <si>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</si>
  <si>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</si>
  <si>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</si>
  <si>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</si>
  <si>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</si>
  <si>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</si>
  <si>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</si>
  <si>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</si>
  <si>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</si>
  <si>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</si>
  <si>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</si>
  <si>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</si>
  <si>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</si>
  <si>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</si>
  <si>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</si>
  <si>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</si>
  <si>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</si>
  <si>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</si>
  <si>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</si>
  <si>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</si>
  <si>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</si>
  <si>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</si>
  <si>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</si>
  <si>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</si>
  <si>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</si>
  <si>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</si>
  <si>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</si>
  <si>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</si>
  <si>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</si>
  <si>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</si>
  <si>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</si>
  <si>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</si>
  <si>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</si>
  <si>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</si>
  <si>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</si>
  <si>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</si>
  <si>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</si>
  <si>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</si>
  <si>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</si>
  <si>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</si>
  <si>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</si>
  <si>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</si>
  <si>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</si>
  <si>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</si>
  <si>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</si>
  <si>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</si>
  <si>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</si>
  <si>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</si>
  <si>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</si>
  <si>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</si>
  <si>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</si>
  <si>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</si>
  <si>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</si>
  <si>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</si>
  <si>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</si>
  <si>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</si>
  <si>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</si>
  <si>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</si>
  <si>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</si>
  <si>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</si>
  <si>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</si>
  <si>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</si>
  <si>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</si>
  <si>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</si>
  <si>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</si>
  <si>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</si>
  <si>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</si>
  <si>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</si>
  <si>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</si>
  <si>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</si>
  <si>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</si>
  <si>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</si>
  <si>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</si>
  <si>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</si>
  <si>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</si>
  <si>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</si>
  <si>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</si>
  <si>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</si>
  <si>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</si>
  <si>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</si>
  <si>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</si>
  <si>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</si>
  <si>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</si>
  <si>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</si>
  <si>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</si>
  <si>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</si>
  <si>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</si>
  <si>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</si>
  <si>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</si>
  <si>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</si>
  <si>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</si>
  <si>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</si>
  <si>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</si>
  <si>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</si>
  <si>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</si>
  <si>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</si>
  <si>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</si>
  <si>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</si>
  <si>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</si>
  <si>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</si>
  <si>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</si>
  <si>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</si>
  <si>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</si>
  <si>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</si>
  <si>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</si>
  <si>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</si>
  <si>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</si>
  <si>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</si>
  <si>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</si>
  <si>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</si>
  <si>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</si>
  <si>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</si>
  <si>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</si>
  <si>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</si>
  <si>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</si>
  <si>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</si>
  <si>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</si>
  <si>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</si>
  <si>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</si>
  <si>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</si>
  <si>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</si>
  <si>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</si>
  <si>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</si>
  <si>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</si>
  <si>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</si>
  <si>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</si>
  <si>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</si>
  <si>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</si>
  <si>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</si>
  <si>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</si>
  <si>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</si>
  <si>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</si>
  <si>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</si>
  <si>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</si>
  <si>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</si>
  <si>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</si>
  <si>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</si>
  <si>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</si>
  <si>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</si>
  <si>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</si>
  <si>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</si>
  <si>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</si>
  <si>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</si>
  <si>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</si>
  <si>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</si>
  <si>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</si>
  <si>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</si>
  <si>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</si>
  <si>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</si>
  <si>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</si>
  <si>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</si>
  <si>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</si>
  <si>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</si>
  <si>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</si>
  <si>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</si>
  <si>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</si>
  <si>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</si>
  <si>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</si>
  <si>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</si>
  <si>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</si>
  <si>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</si>
  <si>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</si>
  <si>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</si>
  <si>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</si>
  <si>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</si>
  <si>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</si>
  <si>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</si>
  <si>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</si>
  <si>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</si>
  <si>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</si>
  <si>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</si>
  <si>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</si>
  <si>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</si>
  <si>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</si>
  <si>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</si>
  <si>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</si>
  <si>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</si>
  <si>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</si>
  <si>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</si>
  <si>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</si>
  <si>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</si>
  <si>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</si>
  <si>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</si>
  <si>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</si>
  <si>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</si>
  <si>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</si>
  <si>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</si>
  <si>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</si>
  <si>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</si>
  <si>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</si>
  <si>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</si>
  <si>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</si>
  <si>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</si>
  <si>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</si>
  <si>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</si>
  <si>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</si>
  <si>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</si>
  <si>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</si>
  <si>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</si>
  <si>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</si>
  <si>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</si>
  <si>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</si>
  <si>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</si>
  <si>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</si>
  <si>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</si>
  <si>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</si>
  <si>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</si>
  <si>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</si>
  <si>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</si>
  <si>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</si>
  <si>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</si>
  <si>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</si>
  <si>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</si>
  <si>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</si>
  <si>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</si>
  <si>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</si>
  <si>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</si>
  <si>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</si>
  <si>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</si>
  <si>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</si>
  <si>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</si>
  <si>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</si>
  <si>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</si>
  <si>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</si>
  <si>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</si>
  <si>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</si>
  <si>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</si>
  <si>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</si>
  <si>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</si>
  <si>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</si>
  <si>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</si>
  <si>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</si>
  <si>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</si>
  <si>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</si>
  <si>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</si>
  <si>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</si>
  <si>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</si>
  <si>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</si>
  <si>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</si>
  <si>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</si>
  <si>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</si>
  <si>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</si>
  <si>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</si>
  <si>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</si>
  <si>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</si>
  <si>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</si>
  <si>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</si>
  <si>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</si>
  <si>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</si>
  <si>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</si>
  <si>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</si>
  <si>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</si>
  <si>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</si>
  <si>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</si>
  <si>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</si>
  <si>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</si>
  <si>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</si>
  <si>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</si>
  <si>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</si>
  <si>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</si>
  <si>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</si>
  <si>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</si>
  <si>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</si>
  <si>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</si>
  <si>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</si>
  <si>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</si>
  <si>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</si>
  <si>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</si>
  <si>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</si>
  <si>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</si>
  <si>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</si>
  <si>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</si>
  <si>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</si>
  <si>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</si>
  <si>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</si>
  <si>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</si>
  <si>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</si>
  <si>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</si>
  <si>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</si>
  <si>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</si>
  <si>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</si>
  <si>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</si>
  <si>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</si>
  <si>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</si>
  <si>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</si>
  <si>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</si>
  <si>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</si>
  <si>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</si>
  <si>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</si>
  <si>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</si>
  <si>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</si>
  <si>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</si>
  <si>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</si>
  <si>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</si>
  <si>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</si>
  <si>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</si>
  <si>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</si>
  <si>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</si>
  <si>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</si>
  <si>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</si>
  <si>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</si>
  <si>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</si>
  <si>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</si>
  <si>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</si>
  <si>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</si>
  <si>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</si>
  <si>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</si>
  <si>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</si>
  <si>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</si>
  <si>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</si>
  <si>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</si>
  <si>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</si>
  <si>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</si>
  <si>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</si>
  <si>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</si>
  <si>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</si>
  <si>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</si>
  <si>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</si>
  <si>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</si>
  <si>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</si>
  <si>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</si>
  <si>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</si>
  <si>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</si>
  <si>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</si>
  <si>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</si>
  <si>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</si>
  <si>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</si>
  <si>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</si>
  <si>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</si>
  <si>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</si>
  <si>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</si>
  <si>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</si>
  <si>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</si>
  <si>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</si>
  <si>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</si>
  <si>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</si>
  <si>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</si>
  <si>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</si>
  <si>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</si>
  <si>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</si>
  <si>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</si>
  <si>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</si>
  <si>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</si>
  <si>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</si>
  <si>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</si>
  <si>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</si>
  <si>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</si>
  <si>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</si>
  <si>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</si>
  <si>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</si>
  <si>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</si>
  <si>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</si>
  <si>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</si>
  <si>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</si>
  <si>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</si>
  <si>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</si>
  <si>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</si>
  <si>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</si>
  <si>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</si>
  <si>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</si>
  <si>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</si>
  <si>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</si>
  <si>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</si>
  <si>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</si>
  <si>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</si>
  <si>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</si>
  <si>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</si>
  <si>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</si>
  <si>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</si>
  <si>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</si>
  <si>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</si>
  <si>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</si>
  <si>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</si>
  <si>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</si>
  <si>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</si>
  <si>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</si>
  <si>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</si>
  <si>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</si>
  <si>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</si>
  <si>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</si>
  <si>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</si>
  <si>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</si>
  <si>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</si>
  <si>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</si>
  <si>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</si>
  <si>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</si>
  <si>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</si>
  <si>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</si>
  <si>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</si>
  <si>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</si>
  <si>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</si>
  <si>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</si>
  <si>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</si>
  <si>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</si>
  <si>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</si>
  <si>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</si>
  <si>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</si>
  <si>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</si>
  <si>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</si>
  <si>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</si>
  <si>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</si>
  <si>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</si>
  <si>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</si>
  <si>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</si>
  <si>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</si>
  <si>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</si>
  <si>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</si>
  <si>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</si>
  <si>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</si>
  <si>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</si>
  <si>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</si>
  <si>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</si>
  <si>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</si>
  <si>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</si>
  <si>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</si>
  <si>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</si>
  <si>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</si>
  <si>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</si>
  <si>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</si>
  <si>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</si>
  <si>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</si>
  <si>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</si>
  <si>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</si>
  <si>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</si>
  <si>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</si>
  <si>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</si>
  <si>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</si>
  <si>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</si>
  <si>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</si>
  <si>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</si>
  <si>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</si>
  <si>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</si>
  <si>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</si>
  <si>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</si>
  <si>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</si>
  <si>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</si>
  <si>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</si>
  <si>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</si>
  <si>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</si>
  <si>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</si>
  <si>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</si>
  <si>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</si>
  <si>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</si>
  <si>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</si>
  <si>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</si>
  <si>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</si>
  <si>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</si>
  <si>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</si>
  <si>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</si>
  <si>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</si>
  <si>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</si>
  <si>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</si>
  <si>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</si>
  <si>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</si>
  <si>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</si>
  <si>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</si>
  <si>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</si>
  <si>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</si>
  <si>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</si>
  <si>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</si>
  <si>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</si>
  <si>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</si>
  <si>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</si>
  <si>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</si>
  <si>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</si>
  <si>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</si>
  <si>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</si>
  <si>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</si>
  <si>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</si>
  <si>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</si>
  <si>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</si>
  <si>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</si>
  <si>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</si>
  <si>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</si>
  <si>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</si>
  <si>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</si>
  <si>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</si>
  <si>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</si>
  <si>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</si>
  <si>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</si>
  <si>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</si>
  <si>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</si>
  <si>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</si>
  <si>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</si>
  <si>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</si>
  <si>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</si>
  <si>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</si>
  <si>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</si>
  <si>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</si>
  <si>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</si>
  <si>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</si>
  <si>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</si>
  <si>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</si>
  <si>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</si>
  <si>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</si>
  <si>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</si>
  <si>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</si>
  <si>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</si>
  <si>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</si>
  <si>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</si>
  <si>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</si>
  <si>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</si>
  <si>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</si>
  <si>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</si>
  <si>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</si>
  <si>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</si>
  <si>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</si>
  <si>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</si>
  <si>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</si>
  <si>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</si>
  <si>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</si>
  <si>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</si>
  <si>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</si>
  <si>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</si>
  <si>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</si>
  <si>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</si>
  <si>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</si>
  <si>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</si>
  <si>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</si>
  <si>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</si>
  <si>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</si>
  <si>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</si>
  <si>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</si>
  <si>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</si>
  <si>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</si>
  <si>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</si>
  <si>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</si>
  <si>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</si>
  <si>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</si>
  <si>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</si>
  <si>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</si>
  <si>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</si>
  <si>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</si>
  <si>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</si>
  <si>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</si>
  <si>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</si>
  <si>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</si>
  <si>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</si>
  <si>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</si>
  <si>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</si>
  <si>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</si>
  <si>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</si>
  <si>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</si>
  <si>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</si>
  <si>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</si>
  <si>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</si>
  <si>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</si>
  <si>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</si>
  <si>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</si>
  <si>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</si>
  <si>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</si>
  <si>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</si>
  <si>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</si>
  <si>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</si>
  <si>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</si>
  <si>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</si>
  <si>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</si>
  <si>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</si>
  <si>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</si>
  <si>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</si>
  <si>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</si>
  <si>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</si>
  <si>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</si>
  <si>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</si>
  <si>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</si>
  <si>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</si>
  <si>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</si>
  <si>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</si>
  <si>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</si>
  <si>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</si>
  <si>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</si>
  <si>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</si>
  <si>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</si>
  <si>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</si>
  <si>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</si>
  <si>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</si>
  <si>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</si>
  <si>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</si>
  <si>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</si>
  <si>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</si>
  <si>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</si>
  <si>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</si>
  <si>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</si>
  <si>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</si>
  <si>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</si>
  <si>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</si>
  <si>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</si>
  <si>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</si>
  <si>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</si>
  <si>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</si>
  <si>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</si>
  <si>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</si>
  <si>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</si>
  <si>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</si>
  <si>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</si>
  <si>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</si>
  <si>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</si>
  <si>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</si>
  <si>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</si>
  <si>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</si>
  <si>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</si>
  <si>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</si>
  <si>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</si>
  <si>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</si>
  <si>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</si>
  <si>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</si>
  <si>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</si>
  <si>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</si>
  <si>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</si>
  <si>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</si>
  <si>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</si>
  <si>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</si>
  <si>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</si>
  <si>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</si>
  <si>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</si>
  <si>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</si>
  <si>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</si>
  <si>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</si>
  <si>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</si>
  <si>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</si>
  <si>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</si>
  <si>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</si>
  <si>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</si>
  <si>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</si>
  <si>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</si>
  <si>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</si>
  <si>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</si>
  <si>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</si>
  <si>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</si>
  <si>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</si>
  <si>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</si>
  <si>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</si>
  <si>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</si>
  <si>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</si>
  <si>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</si>
  <si>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</si>
  <si>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</si>
  <si>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</si>
  <si>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</si>
  <si>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</si>
  <si>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</si>
  <si>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</si>
  <si>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</si>
  <si>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</si>
  <si>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</si>
  <si>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</si>
  <si>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</si>
  <si>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</si>
  <si>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</si>
  <si>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</si>
  <si>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</si>
  <si>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</si>
  <si>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</si>
  <si>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</si>
  <si>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</si>
  <si>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</si>
  <si>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</si>
  <si>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</si>
  <si>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</si>
  <si>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</si>
  <si>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</si>
  <si>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</si>
  <si>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</si>
  <si>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</si>
  <si>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</si>
  <si>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</si>
  <si>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</si>
  <si>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</si>
  <si>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</si>
  <si>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</si>
  <si>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</si>
  <si>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</si>
  <si>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</si>
  <si>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</si>
  <si>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</si>
  <si>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</si>
  <si>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</si>
  <si>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</si>
  <si>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</si>
  <si>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</si>
  <si>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</si>
  <si>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</si>
  <si>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</si>
  <si>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</si>
  <si>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</si>
  <si>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</si>
  <si>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</si>
  <si>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</si>
  <si>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</si>
  <si>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</si>
  <si>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</si>
  <si>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</si>
  <si>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</si>
  <si>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</si>
  <si>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</si>
  <si>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</si>
  <si>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</si>
  <si>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</si>
  <si>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</si>
  <si>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</si>
  <si>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</si>
  <si>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</si>
  <si>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</si>
  <si>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</si>
  <si>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</si>
  <si>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</si>
  <si>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</si>
  <si>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</si>
  <si>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</si>
  <si>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</si>
  <si>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</si>
  <si>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</si>
  <si>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</si>
  <si>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</si>
  <si>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</si>
  <si>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</si>
  <si>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</si>
  <si>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</si>
  <si>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</si>
  <si>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</si>
  <si>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</si>
  <si>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</si>
  <si>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</si>
  <si>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</si>
  <si>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</si>
  <si>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</si>
  <si>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</si>
  <si>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</si>
  <si>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</si>
  <si>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</si>
  <si>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</si>
  <si>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</si>
  <si>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</si>
  <si>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</si>
  <si>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</si>
  <si>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</si>
  <si>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</si>
  <si>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</si>
  <si>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</si>
  <si>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</si>
  <si>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</si>
  <si>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</si>
  <si>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</si>
  <si>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</si>
  <si>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</si>
  <si>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</si>
  <si>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</si>
  <si>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</si>
  <si>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</si>
  <si>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</si>
  <si>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</si>
  <si>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</si>
  <si>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</si>
  <si>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</si>
  <si>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</si>
  <si>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</si>
  <si>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</si>
  <si>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</si>
  <si>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</si>
  <si>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</si>
  <si>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</si>
  <si>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</si>
  <si>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</si>
  <si>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</si>
  <si>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</si>
  <si>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</si>
  <si>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</si>
  <si>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</si>
  <si>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</si>
  <si>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</si>
  <si>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</si>
  <si>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</si>
  <si>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</si>
  <si>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</si>
  <si>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</si>
  <si>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</si>
  <si>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</si>
  <si>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</si>
  <si>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</si>
  <si>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</si>
  <si>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</si>
  <si>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</si>
  <si>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</si>
  <si>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</si>
  <si>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</si>
  <si>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</si>
  <si>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</si>
  <si>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</si>
  <si>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</si>
  <si>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</si>
  <si>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</si>
  <si>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</si>
  <si>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</si>
  <si>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</si>
  <si>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</si>
  <si>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</si>
  <si>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</si>
  <si>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</si>
  <si>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</si>
  <si>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</si>
  <si>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</si>
  <si>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</si>
  <si>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</si>
  <si>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</si>
  <si>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</si>
  <si>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</si>
  <si>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</si>
  <si>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</si>
  <si>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</si>
  <si>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</si>
  <si>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</si>
  <si>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</si>
  <si>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</si>
  <si>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</si>
  <si>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</si>
  <si>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</si>
  <si>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</si>
  <si>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</si>
  <si>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</si>
  <si>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</si>
  <si>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</si>
  <si>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</si>
  <si>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</si>
  <si>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</si>
  <si>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</si>
  <si>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</si>
  <si>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</si>
  <si>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</si>
  <si>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</si>
  <si>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</si>
  <si>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</si>
  <si>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</si>
  <si>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</si>
  <si>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</si>
  <si>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</si>
  <si>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</si>
  <si>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</si>
  <si>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</si>
  <si>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</si>
  <si>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</si>
  <si>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</si>
  <si>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</si>
  <si>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</si>
  <si>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</si>
  <si>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</si>
  <si>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</si>
  <si>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</si>
  <si>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</si>
  <si>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</si>
  <si>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</si>
  <si>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</si>
  <si>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</si>
  <si>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</si>
  <si>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</si>
  <si>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</si>
  <si>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</si>
  <si>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</si>
  <si>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</si>
  <si>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</si>
  <si>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</si>
  <si>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</si>
  <si>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</si>
  <si>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</si>
  <si>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</si>
  <si>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</si>
  <si>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</si>
  <si>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</si>
  <si>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</si>
  <si>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</si>
  <si>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</si>
  <si>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</si>
  <si>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</si>
  <si>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</si>
  <si>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</si>
  <si>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</si>
  <si>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</si>
  <si>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</si>
  <si>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</si>
  <si>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</si>
  <si>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</si>
  <si>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</si>
  <si>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</si>
  <si>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</si>
  <si>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</si>
  <si>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</si>
  <si>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</si>
  <si>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</si>
  <si>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</si>
  <si>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</si>
  <si>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</si>
  <si>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</si>
  <si>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</si>
  <si>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</si>
  <si>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</si>
  <si>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</si>
  <si>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</si>
  <si>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</si>
  <si>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</si>
  <si>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</si>
  <si>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</si>
  <si>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</si>
  <si>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</si>
  <si>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</si>
  <si>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</si>
  <si>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</si>
  <si>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</si>
  <si>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</si>
  <si>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</si>
  <si>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</si>
  <si>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</si>
  <si>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</si>
  <si>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</si>
  <si>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</si>
  <si>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</si>
  <si>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</si>
  <si>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</si>
  <si>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</si>
  <si>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</si>
  <si>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</si>
  <si>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</si>
  <si>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</si>
  <si>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</si>
  <si>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</si>
  <si>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</si>
  <si>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</si>
  <si>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</si>
  <si>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</si>
  <si>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</si>
  <si>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</si>
  <si>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</si>
  <si>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</si>
  <si>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</si>
  <si>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</si>
  <si>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</si>
  <si>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</si>
  <si>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</si>
  <si>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</si>
  <si>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</si>
  <si>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</si>
  <si>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</si>
  <si>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</si>
  <si>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</si>
  <si>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</si>
  <si>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</si>
  <si>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</si>
  <si>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</si>
  <si>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</si>
  <si>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</si>
  <si>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</si>
  <si>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</si>
  <si>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</si>
  <si>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</si>
  <si>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</si>
  <si>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</si>
  <si>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</si>
  <si>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</si>
  <si>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</si>
  <si>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</si>
  <si>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</si>
  <si>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</si>
  <si>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</si>
  <si>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</si>
  <si>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</si>
  <si>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</si>
  <si>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</si>
  <si>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</si>
  <si>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</si>
  <si>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</si>
  <si>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</si>
  <si>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</si>
  <si>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</si>
  <si>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</si>
  <si>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</si>
  <si>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</si>
  <si>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</si>
  <si>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</si>
  <si>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</si>
  <si>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</si>
  <si>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</si>
  <si>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</si>
  <si>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</si>
  <si>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</si>
  <si>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</si>
  <si>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</si>
  <si>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</si>
  <si>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</si>
  <si>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</si>
  <si>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</si>
  <si>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</si>
  <si>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</si>
  <si>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</si>
  <si>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</si>
  <si>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</si>
  <si>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</si>
  <si>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</si>
  <si>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</si>
  <si>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</si>
  <si>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</si>
  <si>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</si>
  <si>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</si>
  <si>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</si>
  <si>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</si>
  <si>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</si>
  <si>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</si>
  <si>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</si>
  <si>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</si>
  <si>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</si>
  <si>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</si>
  <si>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</si>
  <si>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</si>
  <si>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</si>
  <si>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</si>
  <si>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</si>
  <si>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</si>
  <si>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</si>
  <si>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</si>
  <si>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</si>
  <si>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</si>
  <si>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</si>
  <si>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</si>
  <si>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</si>
  <si>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</si>
  <si>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</si>
  <si>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</si>
  <si>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</si>
  <si>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</si>
  <si>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</si>
  <si>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</si>
  <si>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</si>
  <si>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</si>
  <si>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</si>
  <si>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</si>
  <si>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</si>
  <si>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</si>
  <si>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</si>
  <si>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</si>
  <si>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</si>
  <si>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</si>
  <si>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</si>
  <si>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</si>
  <si>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</si>
  <si>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</si>
  <si>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</si>
  <si>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</si>
  <si>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</si>
  <si>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</si>
  <si>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</si>
  <si>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</si>
  <si>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</si>
  <si>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</si>
  <si>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</si>
  <si>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</si>
  <si>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</si>
  <si>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</si>
  <si>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</si>
  <si>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</si>
  <si>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</si>
  <si>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</si>
  <si>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</si>
  <si>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</si>
  <si>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</si>
  <si>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</si>
  <si>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</si>
  <si>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</si>
  <si>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</si>
  <si>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</si>
  <si>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</si>
  <si>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</si>
  <si>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</si>
  <si>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</si>
  <si>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</si>
  <si>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</si>
  <si>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</si>
  <si>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</si>
  <si>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</si>
  <si>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</si>
  <si>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</si>
  <si>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</si>
  <si>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</si>
  <si>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</si>
  <si>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</si>
  <si>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</si>
  <si>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</si>
  <si>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</si>
  <si>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</si>
  <si>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</si>
  <si>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</si>
  <si>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</si>
  <si>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</si>
  <si>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</si>
  <si>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</si>
  <si>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</si>
  <si>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</si>
  <si>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</si>
  <si>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</si>
  <si>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</si>
  <si>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</si>
  <si>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</si>
  <si>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</si>
  <si>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</si>
  <si>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</si>
  <si>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</si>
  <si>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</si>
  <si>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</si>
  <si>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</si>
  <si>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</si>
  <si>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</si>
  <si>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</si>
  <si>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</si>
  <si>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</si>
  <si>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</si>
  <si>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</si>
  <si>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</si>
  <si>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</si>
  <si>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</si>
  <si>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</si>
  <si>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</si>
  <si>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</si>
  <si>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</si>
  <si>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</si>
  <si>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</si>
  <si>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</si>
  <si>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</si>
  <si>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</si>
  <si>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</si>
  <si>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</si>
  <si>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</si>
  <si>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</si>
  <si>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</si>
  <si>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</si>
  <si>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</si>
  <si>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</si>
  <si>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</si>
  <si>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</si>
  <si>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</si>
  <si>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</si>
  <si>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</si>
  <si>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</si>
  <si>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</si>
  <si>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</si>
  <si>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</si>
  <si>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</si>
  <si>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</si>
  <si>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</si>
  <si>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</si>
  <si>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</si>
  <si>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</si>
  <si>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</si>
  <si>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</si>
  <si>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</si>
  <si>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</si>
  <si>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</si>
  <si>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</si>
  <si>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</si>
  <si>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</si>
  <si>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</si>
  <si>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</si>
  <si>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</si>
  <si>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</si>
  <si>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</si>
  <si>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</si>
  <si>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</si>
  <si>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</si>
  <si>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</si>
  <si>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</si>
  <si>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</si>
  <si>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</si>
  <si>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</si>
  <si>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</si>
  <si>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</si>
  <si>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</si>
  <si>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</si>
  <si>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</si>
  <si>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</si>
  <si>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</si>
  <si>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</si>
  <si>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</si>
  <si>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</si>
  <si>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</si>
  <si>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</si>
  <si>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</si>
  <si>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</si>
  <si>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</si>
  <si>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</si>
  <si>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</si>
  <si>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</si>
  <si>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</si>
  <si>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</si>
  <si>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</si>
  <si>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</si>
  <si>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</si>
  <si>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</si>
  <si>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</si>
  <si>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</si>
  <si>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</si>
  <si>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</si>
  <si>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</si>
  <si>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</si>
  <si>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</si>
  <si>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</si>
  <si>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</si>
  <si>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</si>
  <si>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</si>
  <si>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</si>
  <si>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</si>
  <si>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</si>
  <si>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</si>
  <si>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</si>
  <si>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</si>
  <si>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</si>
  <si>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</si>
  <si>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</si>
  <si>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</si>
  <si>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</si>
  <si>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</si>
  <si>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</si>
  <si>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</si>
  <si>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</si>
  <si>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</si>
  <si>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</si>
  <si>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</si>
  <si>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</si>
  <si>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</si>
  <si>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</si>
  <si>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</si>
  <si>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</si>
  <si>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</si>
  <si>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</si>
  <si>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</si>
  <si>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</si>
  <si>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</si>
  <si>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</si>
  <si>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</si>
  <si>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</si>
  <si>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</si>
  <si>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</si>
  <si>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</si>
  <si>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</si>
  <si>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</si>
  <si>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</si>
  <si>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</si>
  <si>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</si>
  <si>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</si>
  <si>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</si>
  <si>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</si>
  <si>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</si>
  <si>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</si>
  <si>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</si>
  <si>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</si>
  <si>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</si>
  <si>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</si>
  <si>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</si>
  <si>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</si>
  <si>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</si>
  <si>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</si>
  <si>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</si>
  <si>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</si>
  <si>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</si>
  <si>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</si>
  <si>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</si>
  <si>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</si>
  <si>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</si>
  <si>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</si>
  <si>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</si>
  <si>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</si>
  <si>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</si>
  <si>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</si>
  <si>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</si>
  <si>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</si>
  <si>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</si>
  <si>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</si>
  <si>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</si>
  <si>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</si>
  <si>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</si>
  <si>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</si>
  <si>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</si>
  <si>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</si>
  <si>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</si>
  <si>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</si>
  <si>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</si>
  <si>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</si>
  <si>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</si>
  <si>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</si>
  <si>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</si>
  <si>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</si>
  <si>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</si>
  <si>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</si>
  <si>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</si>
  <si>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</si>
  <si>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</si>
  <si>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</si>
  <si>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</si>
  <si>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</si>
  <si>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</si>
  <si>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</si>
  <si>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</si>
  <si>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</si>
  <si>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</si>
  <si>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</si>
  <si>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</si>
  <si>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</si>
  <si>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</si>
  <si>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</si>
  <si>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</si>
  <si>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</si>
  <si>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</si>
  <si>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</si>
  <si>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</si>
  <si>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</si>
  <si>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</si>
  <si>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</si>
  <si>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</si>
  <si>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</si>
  <si>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</si>
  <si>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</si>
  <si>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</si>
  <si>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</si>
  <si>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</si>
  <si>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</si>
  <si>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</si>
  <si>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</si>
  <si>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</si>
  <si>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</si>
  <si>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</si>
  <si>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</si>
  <si>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</si>
  <si>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</si>
  <si>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</si>
  <si>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</si>
  <si>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</si>
  <si>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</si>
  <si>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</si>
  <si>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</si>
  <si>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</si>
  <si>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</si>
  <si>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</si>
  <si>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</si>
  <si>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</si>
  <si>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</si>
  <si>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</si>
  <si>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</si>
  <si>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</si>
  <si>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</si>
  <si>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</si>
  <si>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</si>
  <si>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</si>
  <si>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</si>
  <si>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</si>
  <si>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</si>
  <si>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</si>
  <si>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</si>
  <si>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</si>
  <si>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</si>
  <si>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</si>
  <si>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</si>
  <si>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</si>
  <si>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</si>
  <si>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</si>
  <si>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</si>
  <si>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</si>
  <si>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</si>
  <si>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</si>
  <si>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</si>
  <si>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</si>
  <si>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</si>
  <si>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</si>
  <si>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</si>
  <si>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</si>
  <si>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</si>
  <si>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</si>
  <si>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</si>
  <si>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</si>
  <si>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</si>
  <si>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</si>
  <si>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</si>
  <si>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</si>
  <si>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</si>
  <si>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</si>
  <si>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</si>
  <si>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</si>
  <si>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</si>
  <si>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</si>
  <si>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</si>
  <si>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</si>
  <si>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</si>
  <si>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</si>
  <si>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</si>
  <si>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</si>
  <si>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</si>
  <si>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</si>
  <si>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</si>
  <si>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</si>
  <si>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</si>
  <si>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</si>
  <si>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</si>
  <si>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</si>
  <si>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</si>
  <si>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</si>
  <si>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</si>
  <si>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</si>
  <si>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</si>
  <si>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</si>
  <si>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</si>
  <si>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</si>
  <si>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</si>
  <si>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</si>
  <si>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</si>
  <si>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</si>
  <si>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</si>
  <si>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</si>
  <si>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</si>
  <si>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</si>
  <si>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</si>
  <si>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</si>
  <si>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</si>
  <si>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</si>
  <si>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</si>
  <si>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</si>
  <si>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</si>
  <si>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</si>
  <si>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</si>
  <si>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</si>
  <si>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</si>
  <si>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</si>
  <si>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</si>
  <si>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</si>
  <si>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</si>
  <si>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</si>
  <si>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</si>
  <si>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</si>
  <si>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</si>
  <si>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</si>
  <si>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</si>
  <si>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</si>
  <si>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</si>
  <si>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</si>
  <si>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</si>
  <si>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</si>
  <si>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</si>
  <si>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</si>
  <si>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</si>
  <si>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</si>
  <si>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</si>
  <si>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</si>
  <si>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</si>
  <si>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</si>
  <si>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</si>
  <si>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</si>
  <si>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</si>
  <si>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</si>
  <si>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</si>
  <si>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</si>
  <si>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</si>
  <si>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</si>
  <si>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</si>
  <si>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</si>
  <si>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</si>
  <si>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</si>
  <si>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</si>
  <si>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</si>
  <si>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</si>
  <si>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</si>
  <si>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</si>
  <si>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</si>
  <si>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</si>
  <si>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</si>
  <si>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</si>
  <si>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</si>
  <si>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</si>
  <si>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</si>
  <si>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</si>
  <si>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</si>
  <si>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</si>
  <si>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</si>
  <si>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</si>
  <si>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</si>
  <si>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</si>
  <si>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</si>
  <si>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</si>
  <si>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</si>
  <si>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</si>
  <si>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</si>
  <si>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</si>
  <si>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</si>
  <si>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</si>
  <si>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</si>
  <si>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</si>
  <si>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</si>
  <si>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</si>
  <si>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</si>
  <si>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</si>
  <si>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</si>
  <si>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</si>
  <si>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</si>
  <si>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</si>
  <si>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</si>
  <si>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</si>
  <si>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</si>
  <si>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</si>
  <si>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</si>
  <si>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</si>
  <si>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</si>
  <si>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</si>
  <si>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</si>
  <si>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</si>
  <si>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</si>
  <si>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</si>
  <si>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</si>
  <si>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</si>
  <si>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</si>
  <si>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</si>
  <si>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</si>
  <si>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</si>
  <si>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</si>
  <si>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</si>
  <si>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</si>
  <si>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</si>
  <si>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</si>
  <si>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</si>
  <si>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</si>
  <si>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</si>
  <si>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</si>
  <si>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</si>
  <si>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</si>
  <si>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</si>
  <si>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</si>
  <si>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</si>
  <si>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</si>
  <si>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</si>
  <si>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</si>
  <si>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</si>
  <si>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</si>
  <si>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</si>
  <si>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</si>
  <si>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</si>
  <si>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</si>
  <si>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</si>
  <si>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</si>
  <si>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</si>
  <si>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</si>
  <si>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</si>
  <si>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</si>
  <si>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</si>
  <si>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</si>
  <si>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</si>
  <si>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</si>
  <si>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</si>
  <si>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</si>
  <si>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</si>
  <si>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</si>
  <si>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</si>
  <si>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</si>
  <si>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</si>
  <si>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</si>
  <si>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</si>
  <si>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</si>
  <si>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</si>
  <si>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</si>
  <si>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</si>
  <si>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</si>
  <si>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</si>
  <si>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</si>
  <si>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</si>
  <si>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</si>
  <si>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</si>
  <si>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</si>
  <si>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</si>
  <si>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</si>
  <si>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</si>
  <si>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</si>
  <si>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</si>
  <si>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</si>
  <si>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</si>
  <si>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</si>
  <si>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</si>
  <si>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</si>
  <si>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</si>
  <si>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</si>
  <si>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</si>
  <si>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</si>
  <si>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</si>
  <si>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</si>
  <si>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</si>
  <si>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</si>
  <si>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</si>
  <si>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</si>
  <si>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</si>
  <si>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</si>
  <si>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</si>
  <si>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</si>
  <si>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</si>
  <si>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</si>
  <si>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</si>
  <si>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</si>
  <si>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</si>
  <si>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</si>
  <si>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</si>
  <si>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</si>
  <si>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</si>
  <si>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</si>
  <si>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</si>
  <si>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</si>
  <si>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</si>
  <si>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</si>
  <si>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</si>
  <si>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</si>
  <si>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</si>
  <si>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</si>
  <si>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</si>
  <si>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</si>
  <si>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</si>
  <si>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</si>
  <si>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</si>
  <si>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</si>
  <si>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</si>
  <si>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</si>
  <si>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</si>
  <si>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</si>
  <si>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</si>
  <si>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</si>
  <si>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</si>
  <si>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</si>
  <si>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</si>
  <si>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</si>
  <si>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</si>
  <si>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</si>
  <si>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</si>
  <si>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</si>
  <si>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</si>
  <si>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</si>
  <si>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</si>
  <si>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</si>
  <si>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</si>
  <si>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</si>
  <si>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</si>
  <si>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</si>
  <si>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</si>
  <si>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</si>
  <si>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</si>
  <si>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</si>
  <si>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</si>
  <si>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</si>
  <si>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</si>
  <si>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</si>
  <si>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</si>
  <si>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</si>
  <si>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</si>
  <si>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</si>
  <si>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</si>
  <si>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</si>
  <si>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</si>
  <si>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</si>
  <si>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</si>
  <si>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</si>
  <si>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</si>
  <si>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</si>
  <si>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</si>
  <si>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</si>
  <si>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</si>
  <si>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</si>
  <si>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</si>
  <si>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</si>
  <si>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</si>
  <si>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</si>
  <si>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</si>
  <si>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</si>
  <si>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</si>
  <si>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</si>
  <si>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</si>
  <si>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</si>
  <si>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</si>
  <si>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</si>
  <si>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</si>
  <si>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</si>
  <si>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</si>
  <si>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</si>
  <si>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</si>
  <si>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</si>
  <si>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</si>
  <si>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</si>
  <si>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</si>
  <si>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</si>
  <si>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</si>
  <si>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</si>
  <si>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</si>
  <si>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</si>
  <si>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</si>
  <si>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</si>
  <si>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</si>
  <si>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</si>
  <si>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</si>
  <si>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</si>
  <si>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</si>
  <si>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</si>
  <si>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</si>
  <si>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</si>
  <si>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</si>
  <si>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</si>
  <si>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</si>
  <si>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</si>
  <si>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</si>
  <si>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</si>
  <si>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</si>
  <si>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</si>
  <si>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</si>
  <si>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</si>
  <si>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</si>
  <si>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</si>
  <si>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</si>
  <si>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</si>
  <si>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</si>
  <si>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</si>
  <si>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</si>
  <si>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</si>
  <si>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</si>
  <si>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</si>
  <si>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</si>
  <si>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</si>
  <si>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</si>
  <si>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</si>
  <si>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</si>
  <si>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</si>
  <si>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</si>
  <si>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</si>
  <si>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</si>
  <si>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</si>
  <si>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</si>
  <si>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</si>
  <si>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</si>
  <si>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</si>
  <si>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</si>
  <si>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</si>
  <si>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</si>
  <si>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</si>
  <si>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</si>
  <si>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</si>
  <si>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</si>
  <si>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</si>
  <si>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</si>
  <si>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</si>
  <si>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</si>
  <si>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</si>
  <si>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</si>
  <si>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</si>
  <si>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</si>
  <si>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</si>
  <si>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</si>
  <si>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</si>
  <si>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</si>
  <si>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</si>
  <si>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</si>
  <si>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</si>
  <si>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</si>
  <si>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</si>
  <si>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</si>
  <si>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</si>
  <si>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</si>
  <si>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</si>
  <si>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</si>
  <si>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</si>
  <si>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</si>
  <si>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</si>
  <si>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</si>
  <si>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</si>
  <si>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</si>
  <si>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</si>
  <si>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</si>
  <si>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</si>
  <si>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</si>
  <si>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</si>
  <si>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</si>
  <si>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</si>
  <si>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</si>
  <si>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</si>
  <si>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</si>
  <si>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</si>
  <si>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</si>
  <si>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</si>
  <si>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</si>
  <si>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</si>
  <si>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</si>
  <si>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</si>
  <si>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</si>
  <si>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</si>
  <si>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</si>
  <si>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</si>
  <si>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</si>
  <si>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</si>
  <si>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</si>
  <si>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</si>
  <si>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</si>
  <si>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</si>
  <si>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</si>
  <si>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</si>
  <si>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</si>
  <si>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</si>
  <si>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</si>
  <si>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</si>
  <si>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</si>
  <si>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</si>
  <si>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</si>
  <si>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</si>
  <si>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</si>
  <si>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</si>
  <si>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</si>
  <si>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</si>
  <si>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</si>
  <si>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</si>
  <si>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</si>
  <si>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</si>
  <si>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</si>
  <si>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</si>
  <si>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</si>
  <si>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</si>
  <si>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</si>
  <si>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</si>
  <si>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</si>
  <si>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</si>
  <si>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</si>
  <si>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</si>
  <si>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</si>
  <si>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</si>
  <si>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</si>
  <si>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</si>
  <si>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</si>
  <si>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</si>
  <si>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</si>
  <si>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</si>
  <si>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</si>
  <si>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</si>
  <si>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</si>
  <si>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</si>
  <si>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</si>
  <si>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</si>
  <si>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</si>
  <si>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</si>
  <si>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</si>
  <si>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</si>
  <si>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</si>
  <si>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</si>
  <si>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</si>
  <si>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</si>
  <si>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</si>
  <si>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</si>
  <si>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</si>
  <si>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</si>
  <si>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</si>
  <si>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</si>
  <si>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</si>
  <si>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</si>
  <si>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</si>
  <si>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</si>
  <si>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</si>
  <si>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</si>
  <si>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</si>
  <si>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</si>
  <si>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</si>
  <si>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</si>
  <si>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</si>
  <si>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</si>
  <si>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</si>
  <si>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</si>
  <si>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</si>
  <si>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</si>
  <si>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</si>
  <si>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</si>
  <si>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</si>
  <si>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</si>
  <si>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</si>
  <si>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</si>
  <si>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</si>
  <si>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</si>
  <si>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</si>
  <si>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</si>
  <si>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</si>
  <si>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</si>
  <si>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</si>
  <si>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</si>
  <si>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</si>
  <si>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</si>
  <si>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</si>
  <si>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</si>
  <si>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</si>
  <si>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</si>
  <si>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</si>
  <si>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</si>
  <si>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</si>
  <si>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</si>
  <si>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</si>
  <si>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</si>
  <si>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</si>
  <si>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</si>
  <si>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</si>
  <si>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</si>
  <si>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</si>
  <si>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</si>
  <si>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</si>
  <si>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</si>
  <si>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</si>
  <si>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</si>
  <si>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</si>
  <si>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</si>
  <si>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</si>
  <si>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</si>
  <si>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</si>
  <si>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</si>
  <si>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</si>
  <si>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</si>
  <si>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</si>
  <si>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</si>
  <si>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</si>
  <si>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</si>
  <si>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</si>
  <si>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</si>
  <si>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</si>
  <si>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</si>
  <si>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</si>
  <si>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</si>
  <si>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</si>
  <si>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</si>
  <si>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</si>
  <si>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</si>
  <si>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</si>
  <si>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</si>
  <si>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</si>
  <si>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</si>
  <si>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</si>
  <si>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</si>
  <si>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</si>
  <si>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</si>
  <si>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</si>
  <si>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</si>
  <si>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</si>
  <si>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</si>
  <si>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</si>
  <si>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</si>
  <si>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</si>
  <si>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</si>
  <si>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</si>
  <si>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</si>
  <si>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</si>
  <si>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</si>
  <si>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</si>
  <si>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</si>
  <si>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</si>
  <si>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</si>
  <si>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</si>
  <si>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</si>
  <si>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</si>
  <si>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</si>
  <si>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</si>
  <si>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</si>
  <si>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</si>
  <si>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</si>
  <si>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</si>
  <si>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</si>
  <si>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</si>
  <si>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</si>
  <si>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</si>
  <si>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</si>
  <si>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</si>
  <si>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</si>
  <si>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</si>
  <si>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</si>
  <si>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</si>
  <si>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</si>
  <si>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</si>
  <si>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</si>
  <si>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</si>
  <si>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</si>
  <si>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</si>
  <si>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</si>
  <si>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</si>
  <si>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</si>
  <si>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</si>
  <si>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</si>
  <si>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</si>
  <si>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</si>
  <si>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</si>
  <si>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</si>
  <si>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</si>
  <si>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</si>
  <si>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</si>
  <si>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</si>
  <si>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</si>
  <si>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</si>
  <si>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</si>
  <si>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</si>
  <si>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</si>
  <si>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</si>
  <si>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</si>
  <si>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</si>
  <si>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</si>
  <si>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</si>
  <si>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</si>
  <si>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</si>
  <si>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</si>
  <si>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</si>
  <si>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</si>
  <si>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</si>
  <si>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</si>
  <si>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</si>
  <si>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</si>
  <si>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</si>
  <si>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</si>
  <si>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</si>
  <si>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</si>
  <si>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</si>
  <si>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</si>
  <si>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</si>
  <si>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</si>
  <si>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</si>
  <si>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</si>
  <si>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</si>
  <si>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</si>
  <si>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</si>
  <si>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</si>
  <si>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</si>
  <si>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</si>
  <si>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</si>
  <si>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</si>
  <si>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</si>
  <si>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</si>
  <si>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</si>
  <si>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</si>
  <si>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</si>
  <si>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</si>
  <si>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</si>
  <si>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</si>
  <si>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</si>
  <si>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</si>
  <si>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</si>
  <si>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</si>
  <si>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</si>
  <si>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</si>
  <si>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</si>
  <si>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</si>
  <si>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</si>
  <si>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</si>
  <si>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</si>
  <si>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</si>
  <si>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</si>
  <si>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</si>
  <si>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</si>
  <si>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</si>
  <si>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</si>
  <si>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</si>
  <si>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</si>
  <si>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</si>
  <si>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</si>
  <si>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</si>
  <si>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</si>
  <si>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</si>
  <si>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</si>
  <si>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</si>
  <si>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</si>
  <si>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</si>
  <si>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</si>
  <si>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</si>
  <si>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</si>
  <si>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</si>
  <si>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</si>
  <si>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</si>
  <si>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</si>
  <si>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</si>
  <si>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</si>
  <si>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</si>
  <si>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</si>
  <si>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</si>
  <si>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</si>
  <si>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</si>
  <si>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</si>
  <si>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</si>
  <si>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</si>
  <si>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</si>
  <si>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</si>
  <si>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</si>
  <si>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</si>
  <si>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</si>
  <si>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</si>
  <si>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</si>
  <si>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</si>
  <si>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</si>
  <si>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</si>
  <si>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</si>
  <si>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</si>
  <si>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</si>
  <si>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</si>
  <si>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</si>
  <si>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</si>
  <si>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</si>
  <si>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</si>
  <si>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</si>
  <si>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</si>
  <si>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</si>
  <si>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</si>
  <si>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</si>
  <si>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</si>
  <si>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</si>
  <si>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</si>
  <si>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</si>
  <si>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</si>
  <si>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</si>
  <si>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</si>
  <si>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</si>
  <si>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</si>
  <si>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</si>
  <si>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</si>
  <si>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</si>
  <si>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</si>
  <si>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</si>
  <si>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</si>
  <si>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</si>
  <si>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</si>
  <si>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</si>
  <si>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</si>
  <si>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</si>
  <si>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</si>
  <si>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</si>
  <si>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</si>
  <si>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</si>
  <si>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</si>
  <si>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</si>
  <si>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</si>
  <si>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</si>
  <si>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</si>
  <si>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</si>
  <si>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</si>
  <si>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</si>
  <si>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</si>
  <si>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</si>
  <si>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</si>
  <si>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</si>
  <si>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</si>
  <si>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</si>
  <si>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</si>
  <si>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</si>
  <si>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</si>
  <si>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</si>
  <si>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</si>
  <si>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</si>
  <si>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</si>
  <si>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</si>
  <si>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</si>
  <si>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</si>
  <si>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</si>
  <si>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</si>
  <si>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</si>
  <si>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</si>
  <si>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</si>
  <si>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</si>
  <si>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</si>
  <si>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</si>
  <si>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</si>
  <si>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</si>
  <si>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</si>
  <si>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</si>
  <si>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</si>
  <si>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</si>
  <si>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</si>
  <si>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</si>
  <si>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</si>
  <si>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</si>
  <si>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</si>
  <si>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</si>
  <si>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</si>
  <si>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</si>
  <si>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</si>
  <si>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</si>
  <si>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</si>
  <si>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</si>
  <si>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</si>
  <si>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</si>
  <si>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</si>
  <si>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</si>
  <si>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</si>
  <si>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</si>
  <si>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</si>
  <si>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</si>
  <si>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</si>
  <si>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</si>
  <si>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</si>
  <si>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</si>
  <si>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</si>
  <si>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</si>
  <si>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</si>
  <si>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</si>
  <si>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</si>
  <si>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</si>
  <si>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</si>
  <si>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</si>
  <si>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</si>
  <si>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</si>
  <si>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</si>
  <si>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</si>
  <si>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</si>
  <si>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</si>
  <si>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</si>
  <si>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</si>
  <si>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</si>
  <si>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</si>
  <si>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</si>
  <si>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</si>
  <si>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</si>
  <si>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</si>
  <si>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</si>
  <si>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</si>
  <si>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</si>
  <si>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</si>
  <si>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</si>
  <si>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</si>
  <si>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</si>
  <si>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</si>
  <si>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</si>
  <si>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</si>
  <si>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</si>
  <si>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</si>
  <si>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</si>
  <si>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</si>
  <si>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</si>
  <si>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</si>
  <si>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</si>
  <si>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</si>
  <si>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</si>
  <si>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</si>
  <si>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</si>
  <si>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</si>
  <si>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</si>
  <si>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</si>
  <si>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</si>
  <si>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</si>
  <si>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</si>
  <si>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</si>
  <si>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</si>
  <si>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</si>
  <si>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</si>
  <si>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</si>
  <si>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</si>
  <si>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</si>
  <si>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</si>
  <si>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</si>
  <si>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</si>
  <si>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</si>
  <si>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</si>
  <si>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</si>
  <si>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</si>
  <si>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</si>
  <si>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</si>
  <si>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</si>
  <si>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</si>
  <si>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</si>
  <si>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</si>
  <si>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</si>
  <si>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</si>
  <si>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</si>
  <si>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</si>
  <si>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</si>
  <si>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</si>
  <si>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</si>
  <si>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</si>
  <si>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</si>
  <si>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</si>
  <si>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</si>
  <si>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</si>
  <si>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</si>
  <si>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</si>
  <si>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</si>
  <si>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</si>
  <si>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</si>
  <si>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</si>
  <si>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</si>
  <si>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</si>
  <si>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</si>
  <si>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</si>
  <si>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</si>
  <si>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</si>
  <si>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</si>
  <si>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</si>
  <si>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</si>
  <si>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</si>
  <si>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</si>
  <si>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</si>
  <si>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</si>
  <si>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</si>
  <si>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</si>
  <si>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</si>
  <si>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</si>
  <si>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</si>
  <si>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</si>
  <si>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</si>
  <si>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</si>
  <si>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</si>
  <si>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</si>
  <si>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</si>
  <si>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</si>
  <si>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</si>
  <si>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</si>
  <si>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</si>
  <si>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</si>
  <si>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</si>
  <si>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</si>
  <si>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</si>
  <si>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</si>
  <si>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</si>
  <si>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</si>
  <si>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</si>
  <si>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</si>
  <si>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</si>
  <si>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</si>
  <si>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</si>
  <si>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</si>
  <si>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</si>
  <si>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</si>
  <si>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</si>
  <si>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</si>
  <si>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</si>
  <si>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</si>
  <si>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</si>
  <si>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</si>
  <si>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</si>
  <si>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</si>
  <si>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</si>
  <si>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</si>
  <si>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</si>
  <si>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</si>
  <si>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</si>
  <si>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</si>
  <si>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</si>
  <si>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</si>
  <si>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</si>
  <si>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</si>
  <si>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</si>
  <si>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</si>
  <si>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</si>
  <si>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</si>
  <si>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</si>
  <si>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</si>
  <si>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</si>
  <si>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</si>
  <si>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</si>
  <si>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</si>
  <si>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</si>
  <si>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</si>
  <si>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</si>
  <si>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</si>
  <si>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</si>
  <si>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</si>
  <si>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</si>
  <si>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</si>
  <si>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</si>
  <si>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</si>
  <si>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</si>
  <si>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</si>
  <si>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</si>
  <si>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</si>
  <si>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</si>
  <si>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</si>
  <si>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</si>
  <si>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</si>
  <si>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</si>
  <si>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</si>
  <si>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</si>
  <si>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</si>
  <si>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</si>
  <si>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</si>
  <si>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</si>
  <si>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</si>
  <si>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</si>
  <si>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</si>
  <si>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</si>
  <si>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</si>
  <si>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</si>
  <si>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</si>
  <si>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</si>
  <si>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</si>
  <si>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</si>
  <si>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</si>
  <si>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</si>
  <si>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</si>
  <si>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</si>
  <si>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</si>
  <si>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</si>
  <si>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</si>
  <si>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</si>
  <si>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</si>
  <si>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</si>
  <si>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</si>
  <si>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</si>
  <si>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</si>
  <si>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</si>
  <si>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</si>
  <si>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</si>
  <si>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</si>
  <si>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</si>
  <si>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</si>
  <si>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</si>
  <si>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</si>
  <si>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</si>
  <si>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</si>
  <si>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</si>
  <si>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</si>
  <si>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</si>
  <si>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</si>
  <si>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</si>
  <si>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</si>
  <si>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</si>
  <si>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</si>
  <si>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</si>
  <si>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</si>
  <si>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</si>
  <si>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</si>
  <si>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</si>
  <si>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</si>
  <si>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</si>
  <si>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</si>
  <si>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</si>
  <si>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</si>
  <si>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</si>
  <si>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</si>
  <si>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</si>
  <si>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</si>
  <si>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</si>
  <si>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</si>
  <si>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</si>
  <si>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</si>
  <si>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</si>
  <si>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</si>
  <si>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</si>
  <si>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</si>
  <si>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</si>
  <si>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</si>
  <si>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</si>
  <si>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</si>
  <si>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</si>
  <si>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</si>
  <si>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</si>
  <si>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</si>
  <si>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</si>
  <si>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</si>
  <si>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</si>
  <si>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</si>
  <si>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</si>
  <si>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</si>
  <si>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</si>
  <si>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</si>
  <si>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</si>
  <si>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</si>
  <si>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</si>
  <si>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</si>
  <si>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</si>
  <si>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</si>
  <si>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</si>
  <si>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</si>
  <si>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</si>
  <si>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</si>
  <si>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</si>
  <si>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</si>
  <si>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</si>
  <si>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</si>
  <si>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</si>
  <si>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</si>
  <si>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</si>
  <si>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</si>
  <si>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</si>
  <si>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</si>
  <si>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</si>
  <si>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</si>
  <si>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</si>
  <si>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</si>
  <si>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</si>
  <si>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</si>
  <si>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</si>
  <si>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</si>
  <si>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</si>
  <si>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</si>
  <si>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</si>
  <si>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</si>
  <si>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</si>
  <si>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</si>
  <si>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</si>
  <si>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</si>
  <si>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</si>
  <si>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</si>
  <si>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</si>
  <si>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</si>
  <si>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</si>
  <si>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</si>
  <si>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</si>
  <si>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</si>
  <si>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</si>
  <si>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</si>
  <si>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</si>
  <si>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</si>
  <si>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</si>
  <si>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</si>
  <si>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</si>
  <si>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</si>
  <si>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</si>
  <si>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</si>
  <si>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</si>
  <si>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</si>
  <si>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</si>
  <si>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</si>
  <si>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</si>
  <si>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</si>
  <si>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</si>
  <si>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</si>
  <si>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</si>
  <si>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</si>
  <si>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</si>
  <si>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</si>
  <si>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</si>
  <si>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</si>
  <si>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</si>
  <si>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</si>
  <si>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</si>
  <si>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</si>
  <si>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</si>
  <si>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</si>
  <si>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</si>
  <si>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</si>
  <si>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</si>
  <si>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</si>
  <si>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</si>
  <si>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</si>
  <si>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</si>
  <si>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</si>
  <si>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</si>
  <si>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</si>
  <si>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</si>
  <si>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</si>
  <si>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</si>
  <si>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</si>
  <si>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</si>
  <si>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</si>
  <si>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</si>
  <si>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</si>
  <si>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</si>
  <si>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</si>
  <si>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</si>
  <si>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</si>
  <si>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</si>
  <si>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</si>
  <si>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</si>
  <si>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</si>
  <si>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</si>
  <si>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</si>
  <si>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</si>
  <si>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</si>
  <si>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</si>
  <si>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</si>
  <si>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</si>
  <si>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</si>
  <si>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</si>
  <si>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</si>
  <si>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</si>
  <si>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</si>
  <si>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</si>
  <si>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</si>
  <si>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</si>
  <si>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</si>
  <si>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</si>
  <si>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</si>
  <si>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</si>
  <si>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</si>
  <si>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</si>
  <si>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</si>
  <si>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</si>
  <si>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</si>
  <si>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</si>
  <si>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</si>
  <si>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</si>
  <si>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</si>
  <si>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</si>
  <si>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</si>
  <si>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</si>
  <si>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</si>
  <si>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</si>
  <si>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</si>
  <si>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</si>
  <si>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</si>
  <si>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</si>
  <si>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</si>
  <si>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</si>
  <si>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</si>
  <si>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</si>
  <si>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</si>
  <si>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</si>
  <si>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</si>
  <si>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</si>
  <si>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</si>
  <si>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</si>
  <si>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</si>
  <si>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</si>
  <si>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</si>
  <si>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</si>
  <si>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</si>
  <si>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</si>
  <si>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</si>
  <si>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</si>
  <si>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</si>
  <si>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</si>
  <si>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</si>
  <si>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</si>
  <si>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</si>
  <si>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</si>
  <si>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</si>
  <si>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</si>
  <si>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</si>
  <si>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</si>
  <si>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</si>
  <si>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</si>
  <si>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</si>
  <si>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</si>
  <si>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</si>
  <si>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</si>
  <si>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</si>
  <si>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</si>
  <si>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</si>
  <si>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</si>
  <si>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</si>
  <si>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</si>
  <si>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</si>
  <si>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</si>
  <si>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</si>
  <si>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</si>
  <si>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</si>
  <si>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</si>
  <si>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</si>
  <si>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</si>
  <si>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</si>
  <si>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</si>
  <si>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</si>
  <si>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</si>
  <si>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</si>
  <si>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</si>
  <si>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</si>
  <si>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</si>
  <si>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</si>
  <si>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</si>
  <si>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</si>
  <si>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</si>
  <si>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</si>
  <si>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</si>
  <si>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</si>
  <si>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</si>
  <si>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</si>
  <si>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</si>
  <si>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</si>
  <si>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</si>
  <si>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</si>
  <si>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</si>
  <si>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</si>
  <si>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</si>
  <si>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</si>
  <si>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</si>
  <si>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</si>
  <si>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</si>
  <si>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</si>
  <si>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</si>
  <si>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</si>
  <si>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</si>
  <si>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</si>
  <si>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</si>
  <si>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</si>
  <si>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</si>
  <si>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</si>
  <si>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</si>
  <si>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</si>
  <si>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</si>
  <si>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</si>
  <si>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</si>
  <si>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</si>
  <si>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</si>
  <si>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</si>
  <si>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</si>
  <si>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</si>
  <si>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</si>
  <si>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</si>
  <si>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</si>
  <si>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</si>
  <si>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</si>
  <si>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</si>
  <si>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</si>
  <si>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</si>
  <si>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</si>
  <si>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</si>
  <si>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</si>
  <si>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</si>
  <si>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</si>
  <si>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</si>
  <si>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</si>
  <si>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</si>
  <si>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</si>
  <si>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</si>
  <si>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</si>
  <si>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</si>
  <si>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</si>
  <si>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</si>
  <si>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</si>
  <si>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</si>
  <si>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</si>
  <si>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</si>
  <si>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</si>
  <si>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</si>
  <si>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</si>
  <si>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</si>
  <si>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</si>
  <si>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</si>
  <si>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</si>
  <si>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</si>
  <si>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</si>
  <si>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</si>
  <si>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</si>
  <si>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</si>
  <si>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</si>
  <si>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</si>
  <si>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</si>
  <si>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</si>
  <si>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</si>
  <si>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</si>
  <si>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</si>
  <si>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</si>
  <si>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</si>
  <si>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</si>
  <si>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</si>
  <si>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</si>
  <si>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</si>
  <si>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</si>
  <si>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</si>
  <si>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</si>
  <si>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</si>
  <si>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</si>
  <si>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</si>
  <si>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</si>
  <si>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</si>
  <si>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</si>
  <si>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</si>
  <si>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</si>
  <si>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</si>
  <si>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</si>
  <si>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</si>
  <si>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</si>
  <si>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</si>
  <si>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</si>
  <si>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</si>
  <si>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</si>
  <si>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</si>
  <si>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</si>
  <si>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</si>
  <si>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</si>
  <si>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</si>
  <si>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</si>
  <si>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</si>
  <si>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</si>
  <si>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</si>
  <si>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</si>
  <si>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</si>
  <si>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</si>
  <si>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</si>
  <si>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</si>
  <si>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</si>
  <si>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</si>
  <si>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</si>
  <si>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</si>
  <si>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</si>
  <si>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</si>
  <si>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</si>
  <si>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</si>
  <si>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</si>
  <si>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</si>
  <si>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</si>
  <si>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</si>
  <si>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</si>
  <si>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</si>
  <si>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</si>
  <si>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</si>
  <si>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</si>
  <si>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</si>
  <si>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</si>
  <si>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</si>
  <si>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</si>
  <si>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</si>
  <si>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</si>
  <si>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</si>
  <si>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</si>
  <si>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</si>
  <si>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</si>
  <si>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</si>
  <si>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</si>
  <si>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</si>
  <si>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</si>
  <si>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</si>
  <si>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</si>
  <si>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</si>
  <si>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</si>
  <si>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</si>
  <si>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</si>
  <si>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</si>
  <si>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</si>
  <si>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</si>
  <si>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</si>
  <si>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</si>
  <si>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</si>
  <si>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</si>
  <si>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</si>
  <si>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</si>
  <si>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</si>
  <si>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</si>
  <si>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</si>
  <si>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</si>
  <si>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</si>
  <si>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</si>
  <si>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</si>
  <si>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</si>
  <si>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</si>
  <si>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</si>
  <si>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</si>
  <si>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</si>
  <si>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</si>
  <si>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</si>
  <si>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</si>
  <si>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</si>
  <si>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</si>
  <si>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</si>
  <si>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</si>
  <si>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</si>
  <si>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</si>
  <si>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</si>
  <si>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</si>
  <si>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</si>
  <si>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</si>
  <si>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</si>
  <si>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</si>
  <si>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</si>
  <si>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</si>
  <si>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</si>
  <si>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</si>
  <si>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</si>
  <si>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</si>
  <si>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</si>
  <si>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</si>
  <si>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</si>
  <si>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</si>
  <si>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</si>
  <si>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</si>
  <si>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</si>
  <si>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</si>
  <si>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</si>
  <si>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</si>
  <si>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</si>
  <si>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</si>
  <si>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</si>
  <si>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</si>
  <si>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</si>
  <si>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</si>
  <si>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</si>
  <si>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</si>
  <si>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</si>
  <si>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</si>
  <si>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</si>
  <si>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</si>
  <si>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</si>
  <si>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</si>
  <si>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</si>
  <si>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</si>
  <si>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</si>
  <si>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</si>
  <si>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</si>
  <si>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</si>
  <si>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</si>
  <si>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</si>
  <si>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</si>
  <si>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</si>
  <si>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</si>
  <si>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</si>
  <si>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</si>
  <si>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</si>
  <si>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</si>
  <si>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</si>
  <si>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</si>
  <si>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</si>
  <si>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</si>
  <si>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</si>
  <si>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</si>
  <si>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</si>
  <si>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</si>
  <si>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</si>
  <si>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</si>
  <si>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</si>
  <si>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</si>
  <si>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</si>
  <si>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</si>
  <si>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</si>
  <si>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</si>
  <si>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</si>
  <si>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</si>
  <si>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</si>
  <si>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</si>
  <si>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</si>
  <si>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</si>
  <si>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</si>
  <si>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</si>
  <si>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</si>
  <si>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</si>
  <si>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</si>
  <si>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</si>
  <si>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</si>
  <si>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</si>
  <si>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</si>
  <si>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</si>
  <si>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</si>
  <si>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</si>
  <si>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</si>
  <si>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</si>
  <si>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</si>
  <si>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</si>
  <si>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</si>
  <si>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</si>
  <si>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</si>
  <si>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</si>
  <si>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</si>
  <si>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</si>
  <si>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</si>
  <si>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</si>
  <si>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</si>
  <si>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</si>
  <si>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</si>
  <si>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</si>
  <si>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</si>
  <si>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</si>
  <si>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</si>
  <si>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</si>
  <si>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</si>
  <si>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</si>
  <si>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</si>
  <si>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</si>
  <si>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</si>
  <si>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</si>
  <si>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</si>
  <si>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</si>
  <si>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</si>
  <si>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</si>
  <si>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</si>
  <si>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</si>
  <si>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</si>
  <si>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</si>
  <si>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</si>
  <si>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</si>
  <si>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</si>
  <si>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</si>
  <si>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</si>
  <si>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</si>
  <si>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</si>
  <si>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</si>
  <si>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</si>
  <si>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</si>
  <si>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</si>
  <si>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</si>
  <si>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</si>
  <si>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</si>
  <si>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</si>
  <si>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</si>
  <si>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</si>
  <si>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</si>
  <si>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</si>
  <si>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</si>
  <si>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</si>
  <si>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</si>
  <si>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</si>
  <si>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</si>
  <si>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</si>
  <si>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</si>
  <si>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</si>
  <si>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</si>
  <si>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</si>
  <si>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</si>
  <si>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</si>
  <si>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</si>
  <si>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</si>
  <si>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</si>
  <si>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</si>
  <si>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</si>
  <si>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</si>
  <si>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</si>
  <si>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</si>
  <si>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</si>
  <si>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</si>
  <si>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</si>
  <si>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</si>
  <si>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</si>
  <si>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</si>
  <si>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</si>
  <si>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</si>
  <si>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</si>
  <si>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</si>
  <si>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</si>
  <si>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</si>
  <si>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</si>
  <si>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</si>
  <si>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</si>
  <si>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</si>
  <si>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</si>
  <si>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</si>
  <si>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</si>
  <si>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</si>
  <si>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</si>
  <si>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</si>
  <si>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</si>
  <si>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</si>
  <si>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</si>
  <si>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</si>
  <si>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</si>
  <si>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</si>
  <si>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</si>
  <si>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</si>
  <si>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</si>
  <si>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</si>
  <si>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</si>
  <si>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</si>
  <si>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</si>
  <si>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</si>
  <si>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</si>
  <si>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</si>
  <si>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</si>
  <si>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</si>
  <si>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</si>
  <si>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</si>
  <si>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</si>
  <si>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</si>
  <si>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</si>
  <si>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</si>
  <si>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</si>
  <si>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</si>
  <si>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</si>
  <si>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</si>
  <si>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</si>
  <si>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</si>
  <si>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</si>
  <si>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</si>
  <si>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</si>
  <si>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</si>
  <si>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</si>
  <si>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</si>
  <si>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</si>
  <si>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</si>
  <si>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</si>
  <si>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</si>
  <si>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</si>
  <si>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</si>
  <si>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</si>
  <si>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</si>
  <si>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</si>
  <si>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</si>
  <si>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</si>
  <si>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</si>
  <si>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</si>
  <si>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</si>
  <si>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</si>
  <si>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</si>
  <si>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</si>
  <si>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</si>
  <si>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</si>
  <si>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</si>
  <si>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</si>
  <si>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</si>
  <si>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</si>
  <si>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</si>
  <si>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</si>
  <si>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</si>
  <si>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</si>
  <si>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</si>
  <si>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</si>
  <si>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</si>
  <si>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</si>
  <si>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</si>
  <si>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</si>
  <si>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</si>
  <si>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</si>
  <si>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</si>
  <si>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</si>
  <si>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</si>
  <si>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</si>
  <si>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</si>
  <si>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</si>
  <si>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</si>
  <si>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</si>
  <si>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</si>
  <si>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</si>
  <si>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</si>
  <si>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</si>
  <si>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</si>
  <si>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</si>
  <si>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</si>
  <si>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</si>
  <si>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</si>
  <si>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</si>
  <si>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</si>
  <si>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</si>
  <si>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</si>
  <si>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</si>
  <si>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</si>
  <si>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</si>
  <si>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</si>
  <si>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</si>
  <si>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</si>
  <si>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</si>
  <si>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</si>
  <si>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</si>
  <si>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</si>
  <si>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</si>
  <si>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</si>
  <si>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</si>
  <si>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</si>
  <si>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</si>
  <si>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</si>
  <si>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</si>
  <si>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</si>
  <si>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</si>
  <si>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</si>
  <si>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</si>
  <si>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</si>
  <si>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</si>
  <si>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</si>
  <si>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</si>
  <si>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</si>
  <si>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</si>
  <si>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</si>
  <si>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</si>
  <si>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</si>
  <si>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</si>
  <si>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</si>
  <si>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</si>
  <si>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</si>
  <si>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</si>
  <si>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</si>
  <si>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</si>
  <si>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</si>
  <si>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</si>
  <si>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</si>
  <si>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</si>
  <si>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</si>
  <si>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</si>
  <si>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</si>
  <si>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</si>
  <si>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</si>
  <si>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</si>
  <si>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</si>
  <si>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</si>
  <si>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</si>
  <si>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</si>
  <si>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</si>
  <si>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</si>
  <si>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</si>
  <si>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</si>
  <si>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</si>
  <si>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</si>
  <si>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</si>
  <si>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</si>
  <si>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</si>
  <si>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</si>
  <si>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</si>
  <si>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</si>
  <si>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</si>
  <si>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</si>
  <si>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</si>
  <si>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</si>
  <si>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</si>
  <si>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</si>
  <si>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</si>
  <si>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</si>
  <si>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</si>
  <si>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</si>
  <si>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</si>
  <si>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</si>
  <si>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</si>
  <si>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</si>
  <si>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</si>
  <si>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</si>
  <si>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</si>
  <si>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</si>
  <si>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</si>
  <si>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</si>
  <si>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</si>
  <si>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</si>
  <si>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</si>
  <si>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</si>
  <si>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</si>
  <si>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</si>
  <si>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</si>
  <si>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</si>
  <si>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</si>
  <si>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</si>
  <si>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</si>
  <si>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</si>
  <si>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</si>
  <si>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</si>
  <si>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</si>
  <si>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</si>
  <si>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</si>
  <si>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</si>
  <si>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</si>
  <si>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</si>
  <si>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</si>
  <si>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</si>
  <si>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</si>
  <si>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</si>
  <si>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</si>
  <si>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</si>
  <si>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</si>
  <si>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</si>
  <si>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</si>
  <si>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</si>
  <si>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</si>
  <si>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</si>
  <si>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</si>
  <si>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</si>
  <si>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</si>
  <si>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</si>
  <si>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</si>
  <si>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</si>
  <si>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</si>
  <si>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</si>
  <si>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</si>
  <si>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</si>
  <si>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</si>
  <si>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</si>
  <si>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</si>
  <si>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</si>
  <si>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</si>
  <si>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</si>
  <si>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</si>
  <si>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</si>
  <si>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</si>
  <si>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</si>
  <si>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</si>
  <si>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</si>
  <si>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</si>
  <si>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</si>
  <si>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</si>
  <si>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</si>
  <si>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</si>
  <si>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</si>
  <si>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</si>
  <si>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</si>
  <si>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</si>
  <si>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</si>
  <si>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</si>
  <si>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</si>
  <si>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</si>
  <si>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</si>
  <si>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</si>
  <si>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</si>
  <si>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</si>
  <si>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</si>
  <si>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</si>
  <si>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</si>
  <si>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</si>
  <si>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</si>
  <si>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</si>
  <si>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</si>
  <si>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</si>
  <si>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</si>
  <si>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</si>
  <si>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</si>
  <si>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</si>
  <si>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</si>
  <si>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</si>
  <si>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</si>
  <si>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</si>
  <si>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</si>
  <si>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</si>
  <si>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</si>
  <si>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</si>
  <si>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</si>
  <si>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</si>
  <si>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</si>
  <si>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</si>
  <si>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</si>
  <si>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</si>
  <si>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</si>
  <si>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</si>
  <si>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</si>
  <si>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</si>
  <si>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</si>
  <si>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</si>
  <si>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</si>
  <si>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</si>
  <si>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</si>
  <si>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</si>
  <si>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</si>
  <si>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</si>
  <si>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</si>
  <si>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</si>
  <si>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</si>
  <si>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</si>
  <si>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</si>
  <si>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</si>
  <si>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</si>
  <si>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</si>
  <si>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</si>
  <si>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</si>
  <si>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</si>
  <si>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</si>
  <si>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</si>
  <si>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</si>
  <si>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</si>
  <si>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</si>
  <si>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</si>
  <si>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</si>
  <si>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</si>
  <si>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</si>
  <si>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</si>
  <si>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</si>
  <si>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</si>
  <si>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</si>
  <si>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</si>
  <si>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</si>
  <si>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</si>
  <si>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</si>
  <si>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</si>
  <si>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</si>
  <si>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</si>
  <si>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</si>
  <si>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</si>
  <si>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</si>
  <si>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</si>
  <si>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</si>
  <si>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</si>
  <si>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</si>
  <si>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</si>
  <si>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</si>
  <si>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</si>
  <si>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</si>
  <si>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</si>
  <si>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</si>
  <si>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</si>
  <si>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</si>
  <si>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</si>
  <si>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</si>
  <si>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</si>
  <si>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</si>
  <si>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</si>
  <si>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</si>
  <si>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</si>
  <si>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</si>
  <si>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</si>
  <si>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</si>
  <si>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</si>
  <si>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</si>
  <si>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</si>
  <si>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</si>
  <si>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</si>
  <si>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</si>
  <si>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</si>
  <si>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</si>
  <si>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</si>
  <si>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</si>
  <si>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</si>
  <si>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</si>
  <si>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</si>
  <si>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</si>
  <si>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</si>
  <si>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</si>
  <si>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</si>
  <si>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</si>
  <si>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</si>
  <si>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</si>
  <si>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</si>
  <si>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</si>
  <si>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</si>
  <si>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</si>
  <si>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</si>
  <si>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</si>
  <si>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</si>
  <si>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</si>
  <si>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</si>
  <si>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</si>
  <si>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</si>
  <si>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</si>
  <si>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</si>
  <si>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</si>
  <si>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</si>
  <si>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</si>
  <si>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</si>
  <si>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</si>
  <si>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</si>
  <si>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</si>
  <si>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</si>
  <si>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</si>
  <si>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</si>
  <si>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</si>
  <si>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</si>
  <si>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</si>
  <si>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</si>
  <si>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</si>
  <si>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</si>
  <si>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</si>
  <si>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</si>
  <si>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</si>
  <si>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</si>
  <si>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</si>
  <si>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</si>
  <si>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</si>
  <si>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</si>
  <si>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</si>
  <si>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</si>
  <si>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</si>
  <si>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</si>
  <si>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</si>
  <si>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</si>
  <si>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</si>
  <si>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</si>
  <si>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</si>
  <si>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</si>
  <si>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</si>
  <si>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</si>
  <si>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</si>
  <si>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</si>
  <si>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</si>
  <si>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</si>
  <si>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</si>
  <si>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</si>
  <si>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</si>
  <si>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</si>
  <si>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</si>
  <si>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</si>
  <si>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</si>
  <si>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</si>
  <si>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</si>
  <si>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</si>
  <si>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</si>
  <si>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</si>
  <si>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</si>
  <si>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</si>
  <si>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</si>
  <si>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</si>
  <si>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</si>
  <si>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</si>
  <si>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</si>
  <si>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</si>
  <si>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</si>
  <si>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</si>
  <si>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</si>
  <si>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</si>
  <si>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</si>
  <si>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</si>
  <si>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</si>
  <si>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</si>
  <si>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</si>
  <si>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</si>
  <si>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</si>
  <si>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</si>
  <si>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</si>
  <si>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</si>
  <si>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</si>
  <si>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</si>
  <si>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</si>
  <si>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</si>
  <si>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</si>
  <si>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</si>
  <si>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</si>
  <si>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</si>
  <si>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</si>
  <si>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</si>
  <si>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</si>
  <si>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</si>
  <si>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</si>
  <si>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</si>
  <si>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</si>
  <si>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</si>
  <si>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</si>
  <si>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</si>
  <si>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</si>
  <si>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</si>
  <si>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</si>
  <si>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</si>
  <si>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</si>
  <si>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</si>
  <si>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</si>
  <si>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</si>
  <si>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</si>
  <si>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</si>
  <si>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</si>
  <si>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</si>
  <si>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</si>
  <si>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</si>
  <si>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</si>
  <si>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</si>
  <si>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</si>
  <si>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</si>
  <si>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</si>
  <si>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</si>
  <si>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</si>
  <si>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</si>
  <si>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</si>
  <si>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</si>
  <si>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</si>
  <si>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</si>
  <si>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</si>
  <si>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</si>
  <si>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</si>
  <si>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</si>
  <si>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</si>
  <si>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</si>
  <si>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</si>
  <si>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</si>
  <si>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</si>
  <si>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</si>
  <si>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</si>
  <si>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</si>
  <si>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</si>
  <si>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</si>
  <si>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</si>
  <si>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</si>
  <si>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</si>
  <si>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</si>
  <si>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</si>
  <si>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</si>
  <si>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</si>
  <si>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</si>
  <si>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</si>
  <si>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</si>
  <si>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</si>
  <si>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</si>
  <si>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</si>
  <si>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</si>
  <si>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</si>
  <si>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</si>
  <si>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</si>
  <si>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</si>
  <si>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</si>
  <si>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</si>
  <si>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</si>
  <si>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</si>
  <si>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</si>
  <si>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</si>
  <si>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</si>
  <si>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</si>
  <si>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</si>
  <si>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</si>
  <si>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</si>
  <si>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</si>
  <si>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</si>
  <si>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</si>
  <si>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</si>
  <si>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</si>
  <si>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</si>
  <si>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</si>
  <si>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</si>
  <si>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</si>
  <si>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</si>
  <si>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</si>
  <si>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</si>
  <si>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</si>
  <si>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</si>
  <si>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</si>
  <si>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</si>
  <si>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</si>
  <si>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</si>
  <si>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</si>
  <si>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</si>
  <si>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</si>
  <si>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</si>
  <si>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</si>
  <si>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</si>
  <si>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</si>
  <si>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</si>
  <si>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</si>
  <si>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</si>
  <si>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</si>
  <si>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</si>
  <si>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</si>
  <si>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</si>
  <si>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</si>
  <si>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</si>
  <si>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</si>
  <si>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</si>
  <si>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</si>
  <si>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</si>
  <si>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</si>
  <si>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</si>
  <si>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</si>
  <si>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</si>
  <si>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</si>
  <si>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</si>
  <si>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</si>
  <si>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</si>
  <si>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</si>
  <si>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</si>
  <si>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</si>
  <si>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</si>
  <si>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</si>
  <si>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</si>
  <si>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</si>
  <si>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</si>
  <si>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</si>
  <si>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</si>
  <si>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</si>
  <si>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</si>
  <si>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</si>
  <si>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</si>
  <si>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</si>
  <si>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</si>
  <si>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</si>
  <si>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</si>
  <si>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</si>
  <si>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</si>
  <si>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</si>
  <si>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</si>
  <si>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</si>
  <si>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</si>
  <si>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</si>
  <si>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</si>
  <si>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</si>
  <si>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</si>
  <si>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</si>
  <si>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</si>
  <si>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</si>
  <si>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</si>
  <si>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</si>
  <si>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</si>
  <si>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</si>
  <si>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</si>
  <si>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</si>
  <si>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</si>
  <si>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</si>
  <si>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</si>
  <si>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</si>
  <si>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</si>
  <si>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</si>
  <si>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</si>
  <si>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</si>
  <si>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</si>
  <si>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</si>
  <si>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</si>
  <si>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</si>
  <si>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</si>
  <si>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</si>
  <si>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</si>
  <si>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</si>
  <si>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</si>
  <si>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</si>
  <si>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</si>
  <si>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</si>
  <si>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</si>
  <si>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</si>
  <si>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</si>
  <si>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</si>
  <si>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</si>
  <si>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</si>
  <si>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</si>
  <si>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</si>
  <si>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</si>
  <si>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</si>
  <si>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</si>
  <si>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</si>
  <si>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</si>
  <si>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</si>
  <si>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</si>
  <si>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</si>
  <si>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</si>
  <si>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</si>
  <si>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</si>
  <si>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</si>
  <si>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</si>
  <si>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</si>
  <si>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</si>
  <si>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</si>
  <si>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</si>
  <si>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</si>
  <si>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</si>
  <si>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</si>
  <si>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</si>
  <si>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</si>
  <si>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</si>
  <si>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</si>
  <si>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</si>
  <si>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</si>
  <si>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</si>
  <si>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</si>
  <si>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</si>
  <si>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</si>
  <si>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</si>
  <si>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</si>
  <si>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</si>
  <si>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</si>
  <si>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</si>
  <si>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</si>
  <si>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</si>
  <si>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</si>
  <si>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</si>
  <si>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</si>
  <si>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</si>
  <si>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</si>
  <si>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</si>
  <si>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</si>
  <si>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</si>
  <si>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</si>
  <si>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</si>
  <si>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</si>
  <si>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</si>
  <si>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</si>
  <si>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</si>
  <si>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</si>
  <si>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</si>
  <si>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</si>
  <si>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</si>
  <si>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</si>
  <si>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</si>
  <si>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</si>
  <si>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</si>
  <si>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</si>
  <si>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</si>
  <si>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</si>
  <si>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</si>
  <si>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</si>
  <si>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</si>
  <si>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</si>
  <si>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</si>
  <si>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</si>
  <si>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</si>
  <si>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</si>
  <si>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</si>
  <si>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</si>
  <si>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</si>
  <si>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</si>
  <si>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</si>
  <si>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</si>
  <si>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</si>
  <si>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</si>
  <si>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</si>
  <si>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</si>
  <si>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</si>
  <si>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</si>
  <si>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</si>
  <si>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</si>
  <si>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</si>
  <si>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</si>
  <si>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</si>
  <si>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</si>
  <si>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</si>
  <si>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</si>
  <si>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</si>
  <si>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</si>
  <si>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</si>
  <si>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</si>
  <si>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</si>
  <si>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</si>
  <si>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</si>
  <si>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</si>
  <si>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</si>
  <si>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</si>
  <si>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</si>
  <si>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</si>
  <si>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</si>
  <si>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</si>
  <si>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</si>
  <si>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</si>
  <si>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</si>
  <si>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</si>
  <si>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</si>
  <si>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</si>
  <si>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</si>
  <si>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</si>
  <si>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</si>
  <si>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</si>
  <si>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</si>
  <si>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</si>
  <si>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</si>
  <si>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</si>
  <si>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</si>
  <si>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</si>
  <si>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</si>
  <si>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</si>
  <si>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</si>
  <si>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</si>
  <si>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</si>
  <si>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</si>
  <si>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</si>
  <si>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</si>
  <si>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</si>
  <si>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</si>
  <si>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</si>
  <si>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</si>
  <si>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</si>
  <si>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</si>
  <si>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</si>
  <si>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</si>
  <si>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</si>
  <si>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</si>
  <si>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</si>
  <si>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</si>
  <si>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</si>
  <si>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</si>
  <si>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</si>
  <si>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</si>
  <si>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</si>
  <si>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</si>
  <si>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</si>
  <si>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</si>
  <si>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</si>
  <si>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</si>
  <si>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</si>
  <si>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</si>
  <si>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</si>
  <si>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</si>
  <si>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</si>
  <si>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</si>
  <si>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</si>
  <si>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</si>
  <si>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</si>
  <si>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</si>
  <si>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</si>
  <si>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</si>
  <si>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</si>
  <si>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</si>
  <si>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</si>
  <si>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</si>
  <si>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</si>
  <si>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</si>
  <si>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</si>
  <si>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</si>
  <si>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</si>
  <si>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</si>
  <si>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</si>
  <si>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</si>
  <si>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</si>
  <si>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</si>
  <si>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</si>
  <si>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</si>
  <si>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</si>
  <si>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</si>
  <si>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</si>
  <si>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</si>
  <si>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</si>
  <si>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</si>
  <si>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</si>
  <si>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</si>
  <si>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</si>
  <si>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</si>
  <si>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</si>
  <si>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</si>
  <si>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</si>
  <si>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</si>
  <si>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</si>
  <si>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</si>
  <si>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</si>
  <si>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</si>
  <si>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</si>
  <si>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</si>
  <si>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</si>
  <si>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</si>
  <si>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</si>
  <si>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</si>
  <si>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</si>
  <si>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</si>
  <si>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</si>
  <si>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</si>
  <si>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</si>
  <si>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</si>
  <si>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</si>
  <si>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</si>
  <si>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</si>
  <si>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</si>
  <si>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</si>
  <si>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</si>
  <si>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</si>
  <si>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</si>
  <si>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</si>
  <si>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</si>
  <si>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</si>
  <si>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</si>
  <si>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</si>
  <si>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</si>
  <si>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</si>
  <si>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</si>
  <si>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</si>
  <si>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</si>
  <si>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</si>
  <si>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</si>
  <si>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</si>
  <si>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</si>
  <si>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</si>
  <si>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</si>
  <si>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</si>
  <si>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</si>
  <si>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</si>
  <si>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</si>
  <si>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</si>
  <si>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</si>
  <si>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</si>
  <si>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</si>
  <si>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</si>
  <si>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</si>
  <si>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</si>
  <si>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</si>
  <si>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</si>
  <si>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</si>
  <si>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</si>
  <si>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</si>
  <si>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</si>
  <si>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</si>
  <si>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</si>
  <si>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</si>
  <si>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</si>
  <si>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</si>
  <si>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</si>
  <si>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</si>
  <si>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</si>
  <si>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</si>
  <si>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</si>
  <si>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</si>
  <si>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</si>
  <si>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</si>
  <si>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</si>
  <si>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</si>
  <si>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</si>
  <si>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</si>
  <si>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</si>
  <si>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</si>
  <si>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</si>
  <si>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</si>
  <si>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</si>
  <si>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</si>
  <si>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</si>
  <si>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</si>
  <si>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</si>
  <si>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</si>
  <si>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</si>
  <si>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</si>
  <si>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</si>
  <si>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</si>
  <si>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</si>
  <si>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</si>
  <si>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</si>
  <si>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</si>
  <si>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</si>
  <si>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</si>
  <si>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</si>
  <si>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</si>
  <si>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</si>
  <si>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</si>
  <si>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</si>
  <si>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</si>
  <si>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</si>
  <si>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</si>
  <si>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</si>
  <si>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</si>
  <si>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</si>
  <si>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</si>
  <si>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</si>
  <si>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</si>
  <si>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</si>
  <si>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</si>
  <si>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</si>
  <si>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</si>
  <si>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</si>
  <si>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</si>
  <si>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</si>
  <si>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</si>
  <si>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</si>
  <si>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</si>
  <si>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</si>
  <si>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</si>
  <si>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</si>
  <si>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</si>
  <si>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</si>
  <si>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</si>
  <si>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</si>
  <si>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</si>
  <si>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</si>
  <si>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</si>
  <si>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</si>
  <si>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</si>
  <si>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</si>
  <si>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</si>
  <si>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</si>
  <si>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</si>
  <si>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</si>
  <si>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</si>
  <si>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</si>
  <si>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</si>
  <si>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</si>
  <si>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</si>
  <si>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</si>
  <si>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</si>
  <si>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</si>
  <si>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</si>
  <si>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</si>
  <si>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</si>
  <si>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</si>
  <si>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</si>
  <si>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</si>
  <si>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</si>
  <si>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</si>
  <si>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</si>
  <si>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</si>
  <si>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</si>
  <si>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</si>
  <si>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</si>
  <si>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</si>
  <si>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</si>
  <si>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</si>
  <si>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</si>
  <si>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</si>
  <si>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</si>
  <si>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</si>
  <si>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</si>
  <si>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</si>
  <si>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</si>
  <si>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</si>
  <si>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</si>
  <si>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</si>
  <si>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</si>
  <si>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</si>
  <si>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</si>
  <si>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</si>
  <si>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</si>
  <si>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</si>
  <si>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</si>
  <si>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</si>
  <si>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</si>
  <si>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</si>
  <si>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</si>
  <si>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</si>
  <si>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</si>
  <si>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</si>
  <si>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</si>
  <si>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</si>
  <si>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</si>
  <si>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</si>
  <si>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</si>
  <si>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</si>
  <si>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</si>
  <si>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</si>
  <si>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</si>
  <si>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</si>
  <si>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</si>
  <si>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</si>
  <si>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</si>
  <si>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</si>
  <si>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</si>
  <si>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</si>
  <si>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</si>
  <si>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</si>
  <si>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</si>
  <si>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</si>
  <si>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</si>
  <si>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</si>
  <si>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</si>
  <si>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</si>
  <si>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</si>
  <si>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</si>
  <si>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</si>
  <si>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</si>
  <si>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</si>
  <si>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</si>
  <si>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</si>
  <si>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</si>
  <si>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</si>
  <si>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</si>
  <si>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</si>
  <si>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</si>
  <si>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</si>
  <si>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</si>
  <si>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</si>
  <si>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</si>
  <si>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</si>
  <si>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</si>
  <si>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</si>
  <si>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</si>
  <si>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</si>
  <si>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</si>
  <si>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</si>
  <si>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</si>
  <si>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</si>
  <si>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</si>
  <si>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</si>
  <si>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</si>
  <si>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</si>
  <si>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</si>
  <si>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</si>
  <si>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</si>
  <si>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</si>
  <si>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</si>
  <si>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</si>
  <si>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</si>
  <si>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</si>
  <si>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</si>
  <si>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</si>
  <si>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</si>
  <si>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</si>
  <si>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</si>
  <si>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</si>
  <si>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</si>
  <si>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</si>
  <si>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</si>
  <si>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</si>
  <si>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</si>
  <si>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</si>
  <si>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</si>
  <si>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</si>
  <si>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</si>
  <si>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</si>
  <si>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</si>
  <si>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</si>
  <si>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</si>
  <si>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</si>
  <si>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</si>
  <si>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</si>
  <si>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</si>
  <si>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</si>
  <si>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</si>
  <si>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</si>
  <si>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</si>
  <si>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</si>
  <si>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</si>
  <si>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</si>
  <si>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</si>
  <si>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</si>
  <si>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</si>
  <si>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</si>
  <si>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</si>
  <si>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</si>
  <si>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</si>
  <si>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</si>
  <si>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</si>
  <si>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</si>
  <si>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</si>
  <si>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</si>
  <si>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</si>
  <si>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</si>
  <si>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</si>
  <si>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</si>
  <si>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</si>
  <si>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</si>
  <si>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</si>
  <si>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</si>
  <si>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</si>
  <si>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</si>
  <si>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</si>
  <si>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</si>
  <si>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</si>
  <si>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</si>
  <si>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</si>
  <si>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</si>
  <si>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</si>
  <si>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</si>
  <si>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</si>
  <si>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</si>
  <si>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</si>
  <si>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</si>
  <si>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</si>
  <si>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</si>
  <si>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</si>
  <si>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</si>
  <si>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</si>
  <si>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</si>
  <si>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</si>
  <si>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</si>
  <si>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</si>
  <si>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</si>
  <si>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</si>
  <si>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</si>
  <si>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</si>
  <si>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</si>
  <si>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</si>
  <si>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</si>
  <si>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</si>
  <si>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</si>
  <si>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</si>
  <si>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</si>
  <si>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</si>
  <si>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</si>
  <si>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</si>
  <si>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</si>
  <si>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</si>
  <si>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</si>
  <si>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</si>
  <si>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</si>
  <si>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</si>
  <si>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</si>
  <si>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</si>
  <si>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</si>
  <si>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</si>
  <si>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</si>
  <si>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</si>
  <si>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</si>
  <si>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</si>
  <si>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</si>
  <si>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</si>
  <si>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</si>
  <si>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</si>
  <si>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</si>
  <si>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</si>
  <si>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</si>
  <si>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</si>
  <si>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</si>
  <si>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</si>
  <si>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</si>
  <si>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</si>
  <si>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</si>
  <si>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</si>
  <si>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</si>
  <si>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</si>
  <si>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</si>
  <si>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</si>
  <si>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</si>
  <si>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</si>
  <si>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</si>
  <si>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</si>
  <si>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</si>
  <si>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</si>
  <si>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</si>
  <si>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</si>
  <si>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</si>
  <si>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</si>
  <si>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</si>
  <si>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</si>
  <si>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</si>
  <si>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</si>
  <si>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</si>
  <si>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</si>
  <si>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</si>
  <si>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</si>
  <si>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</si>
  <si>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</si>
  <si>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</si>
  <si>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</si>
  <si>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</si>
  <si>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</si>
  <si>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</si>
  <si>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</si>
  <si>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</si>
  <si>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</si>
  <si>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</si>
  <si>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</si>
  <si>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</si>
  <si>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</si>
  <si>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</si>
  <si>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</si>
  <si>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</si>
  <si>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</si>
  <si>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</si>
  <si>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</si>
  <si>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</si>
  <si>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</si>
  <si>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</si>
  <si>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</si>
  <si>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</si>
  <si>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</si>
  <si>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</si>
  <si>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</si>
  <si>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</si>
  <si>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</si>
  <si>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</si>
  <si>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</si>
  <si>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</si>
  <si>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</si>
  <si>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</si>
  <si>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</si>
  <si>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</si>
  <si>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</si>
  <si>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</si>
  <si>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</si>
  <si>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</si>
  <si>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</si>
  <si>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</si>
  <si>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</si>
  <si>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</si>
  <si>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</si>
  <si>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</si>
  <si>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</si>
  <si>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</si>
  <si>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</si>
  <si>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</si>
  <si>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</si>
  <si>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</si>
  <si>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</si>
  <si>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</si>
  <si>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</si>
  <si>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</si>
  <si>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</si>
  <si>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</si>
  <si>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</si>
  <si>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</si>
  <si>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</si>
  <si>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</si>
  <si>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</si>
  <si>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</si>
  <si>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</si>
  <si>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</si>
  <si>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</si>
  <si>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</si>
  <si>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</si>
  <si>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</si>
  <si>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</si>
  <si>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</si>
  <si>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</si>
  <si>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</si>
  <si>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</si>
  <si>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</si>
  <si>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</si>
  <si>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</si>
  <si>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</si>
  <si>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</si>
  <si>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</si>
  <si>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</si>
  <si>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</si>
  <si>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</si>
  <si>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</si>
  <si>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</si>
  <si>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</si>
  <si>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</si>
  <si>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</si>
  <si>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</si>
  <si>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</si>
  <si>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</si>
  <si>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</si>
  <si>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</si>
  <si>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</si>
  <si>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</si>
  <si>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</si>
  <si>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</si>
  <si>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</si>
  <si>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</si>
  <si>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</si>
  <si>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</si>
  <si>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</si>
  <si>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</si>
  <si>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</si>
  <si>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</si>
  <si>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</si>
  <si>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</si>
  <si>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</si>
  <si>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</si>
  <si>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</si>
  <si>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</si>
  <si>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</si>
  <si>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</si>
  <si>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</si>
  <si>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</si>
  <si>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</si>
  <si>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</si>
  <si>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</si>
  <si>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</si>
  <si>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</si>
  <si>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</si>
  <si>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</si>
  <si>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</si>
  <si>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</si>
  <si>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</si>
  <si>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</si>
  <si>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</si>
  <si>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</si>
  <si>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</si>
  <si>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</si>
  <si>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</si>
  <si>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</si>
  <si>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</si>
  <si>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</si>
  <si>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</si>
  <si>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</si>
  <si>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</si>
  <si>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</si>
  <si>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</si>
  <si>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</si>
  <si>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</si>
  <si>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</si>
  <si>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</si>
  <si>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</si>
  <si>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</si>
  <si>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</si>
  <si>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</si>
  <si>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</si>
  <si>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</si>
  <si>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</si>
  <si>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</si>
  <si>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</si>
  <si>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</si>
  <si>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</si>
  <si>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</si>
  <si>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</si>
  <si>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</si>
  <si>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</si>
  <si>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</si>
  <si>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</si>
  <si>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</si>
  <si>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</si>
  <si>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</si>
  <si>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</si>
  <si>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</si>
  <si>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</si>
  <si>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</si>
  <si>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</si>
  <si>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</si>
  <si>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</si>
  <si>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</si>
  <si>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</si>
  <si>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</si>
  <si>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</si>
  <si>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</si>
  <si>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</si>
  <si>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</si>
  <si>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</si>
  <si>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</si>
  <si>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</si>
  <si>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</si>
  <si>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</si>
  <si>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</si>
  <si>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</si>
  <si>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</si>
  <si>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</si>
  <si>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</si>
  <si>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</si>
  <si>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</si>
  <si>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</si>
  <si>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</si>
  <si>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</si>
  <si>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</si>
  <si>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</si>
  <si>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</si>
  <si>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</si>
  <si>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</si>
  <si>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</si>
  <si>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</si>
  <si>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</si>
  <si>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</si>
  <si>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</si>
  <si>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</si>
  <si>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</si>
  <si>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</si>
  <si>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</si>
  <si>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</si>
  <si>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</si>
  <si>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</si>
  <si>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</si>
  <si>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</si>
  <si>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</si>
  <si>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</si>
  <si>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</si>
  <si>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</si>
  <si>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</si>
  <si>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</si>
  <si>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</si>
  <si>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</si>
  <si>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</si>
  <si>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</si>
  <si>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</si>
  <si>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</si>
  <si>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</si>
  <si>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</si>
  <si>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</si>
  <si>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</si>
  <si>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</si>
  <si>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</si>
  <si>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</si>
  <si>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</si>
  <si>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</si>
  <si>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</si>
  <si>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</si>
  <si>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</si>
  <si>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</si>
  <si>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</si>
  <si>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</si>
  <si>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</si>
  <si>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</si>
  <si>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</si>
  <si>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</si>
  <si>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</si>
  <si>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</si>
  <si>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</si>
  <si>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</si>
  <si>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</si>
  <si>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</si>
  <si>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</si>
  <si>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</si>
  <si>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</si>
  <si>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</si>
  <si>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</si>
  <si>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</si>
  <si>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</si>
  <si>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</si>
  <si>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</si>
  <si>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</si>
  <si>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</si>
  <si>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</si>
  <si>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</si>
  <si>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</si>
  <si>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</si>
  <si>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</si>
  <si>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</si>
  <si>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</si>
  <si>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</si>
  <si>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</si>
  <si>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</si>
  <si>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</si>
  <si>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</si>
  <si>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</si>
  <si>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</si>
  <si>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</si>
  <si>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</si>
  <si>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</si>
  <si>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</si>
  <si>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</si>
  <si>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</si>
  <si>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</si>
  <si>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</si>
  <si>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</si>
  <si>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</si>
  <si>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</si>
  <si>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</si>
  <si>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</si>
  <si>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</si>
  <si>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</si>
  <si>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</si>
  <si>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</si>
  <si>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</si>
  <si>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</si>
  <si>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</si>
  <si>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</si>
  <si>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</si>
  <si>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</si>
  <si>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</si>
  <si>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</si>
  <si>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</si>
  <si>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</si>
  <si>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</si>
  <si>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</si>
  <si>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</si>
  <si>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</si>
  <si>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</si>
  <si>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</si>
  <si>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</si>
  <si>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</si>
  <si>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</si>
  <si>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</si>
  <si>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</si>
  <si>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</si>
  <si>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</si>
  <si>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</si>
  <si>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</si>
  <si>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</si>
  <si>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</si>
  <si>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</si>
  <si>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</si>
  <si>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</si>
  <si>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</si>
  <si>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</si>
  <si>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</si>
  <si>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</si>
  <si>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</si>
  <si>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</si>
  <si>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</si>
  <si>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</si>
  <si>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</si>
  <si>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</si>
  <si>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</si>
  <si>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</si>
  <si>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</si>
  <si>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</si>
  <si>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</si>
  <si>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</si>
  <si>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</si>
  <si>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</si>
  <si>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</si>
  <si>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</si>
  <si>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</si>
  <si>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</si>
  <si>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</si>
  <si>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</si>
  <si>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</si>
  <si>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</si>
  <si>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</si>
  <si>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</si>
  <si>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</si>
  <si>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</si>
  <si>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</si>
  <si>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</si>
  <si>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</si>
  <si>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</si>
  <si>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</si>
  <si>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</si>
  <si>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</si>
  <si>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</si>
  <si>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</si>
  <si>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</si>
  <si>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</si>
  <si>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</si>
  <si>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</si>
  <si>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</si>
  <si>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</si>
  <si>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</si>
  <si>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</si>
  <si>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</si>
  <si>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</si>
  <si>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</si>
  <si>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</si>
  <si>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</si>
  <si>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</si>
  <si>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</si>
  <si>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</si>
  <si>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</si>
  <si>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</si>
  <si>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</si>
  <si>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</si>
  <si>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</si>
  <si>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</si>
  <si>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</si>
  <si>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</si>
  <si>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</si>
  <si>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</si>
  <si>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</si>
  <si>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</si>
  <si>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</si>
  <si>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</si>
  <si>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</si>
  <si>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</si>
  <si>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</si>
  <si>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</si>
  <si>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</si>
  <si>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</si>
  <si>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</si>
  <si>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</si>
  <si>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</si>
  <si>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</si>
  <si>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</si>
  <si>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</si>
  <si>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</si>
  <si>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</si>
  <si>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</si>
  <si>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</si>
  <si>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</si>
  <si>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</si>
  <si>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</si>
  <si>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</si>
  <si>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</si>
  <si>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</si>
  <si>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</si>
  <si>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</si>
  <si>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</si>
  <si>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</si>
  <si>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</si>
  <si>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</si>
  <si>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</si>
  <si>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</si>
  <si>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</si>
  <si>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</si>
  <si>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</si>
  <si>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</si>
  <si>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</si>
  <si>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</si>
  <si>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</si>
  <si>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</si>
  <si>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</si>
  <si>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</si>
  <si>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</si>
  <si>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</si>
  <si>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</si>
  <si>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</si>
  <si>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</si>
  <si>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</si>
  <si>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</si>
  <si>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</si>
  <si>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</si>
  <si>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</si>
  <si>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</si>
  <si>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</si>
  <si>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</si>
  <si>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</si>
  <si>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</si>
  <si>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</si>
  <si>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</si>
  <si>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</si>
  <si>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</si>
  <si>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</si>
  <si>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</si>
  <si>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</si>
  <si>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</si>
  <si>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</si>
  <si>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</si>
  <si>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</si>
  <si>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</si>
  <si>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</si>
  <si>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</si>
  <si>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</si>
  <si>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</si>
  <si>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</si>
  <si>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</si>
  <si>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</si>
  <si>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</si>
  <si>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</si>
  <si>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</si>
  <si>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</si>
  <si>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</si>
  <si>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</si>
  <si>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</si>
  <si>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</si>
  <si>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</si>
  <si>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</si>
  <si>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</si>
  <si>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</si>
  <si>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</si>
  <si>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</si>
  <si>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</si>
  <si>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</si>
  <si>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</si>
  <si>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</si>
  <si>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</si>
  <si>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</si>
  <si>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</si>
  <si>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</si>
  <si>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</si>
  <si>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</si>
  <si>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</si>
  <si>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</si>
  <si>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</si>
  <si>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</si>
  <si>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</si>
  <si>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</si>
  <si>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</si>
  <si>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</si>
  <si>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</si>
  <si>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</si>
  <si>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</si>
  <si>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</si>
  <si>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</si>
  <si>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</si>
  <si>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</si>
  <si>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</si>
  <si>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</si>
  <si>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</si>
  <si>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</si>
  <si>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</si>
  <si>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</si>
  <si>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</si>
  <si>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</si>
  <si>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</si>
  <si>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</si>
  <si>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</si>
  <si>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</si>
  <si>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</si>
  <si>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</si>
  <si>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</si>
  <si>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</si>
  <si>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</si>
  <si>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</si>
  <si>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</si>
  <si>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</si>
  <si>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</si>
  <si>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</si>
  <si>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</si>
  <si>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</si>
  <si>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</si>
  <si>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</si>
  <si>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</si>
  <si>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</si>
  <si>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</si>
  <si>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</si>
  <si>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</si>
  <si>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</si>
  <si>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</si>
  <si>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</si>
  <si>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</si>
  <si>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</si>
  <si>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</si>
  <si>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</si>
  <si>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</si>
  <si>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</si>
  <si>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</si>
  <si>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</si>
  <si>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</si>
  <si>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</si>
  <si>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</si>
  <si>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</si>
  <si>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</si>
  <si>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</si>
  <si>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</si>
  <si>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</si>
  <si>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</si>
  <si>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</si>
  <si>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</si>
  <si>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</si>
  <si>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</si>
  <si>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</si>
  <si>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</si>
  <si>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</si>
  <si>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</si>
  <si>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</si>
  <si>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</si>
  <si>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</si>
  <si>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</si>
  <si>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</si>
  <si>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</si>
  <si>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</si>
  <si>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</si>
  <si>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</si>
  <si>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</si>
  <si>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</si>
  <si>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</si>
  <si>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</si>
  <si>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</si>
  <si>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</si>
  <si>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</si>
  <si>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</si>
  <si>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</si>
  <si>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</si>
  <si>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</si>
  <si>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</si>
  <si>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</si>
  <si>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</si>
  <si>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</si>
  <si>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</si>
  <si>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</si>
  <si>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</si>
  <si>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</si>
  <si>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</si>
  <si>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</si>
  <si>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</si>
  <si>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</si>
  <si>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</si>
  <si>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</si>
  <si>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</si>
  <si>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</si>
  <si>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</si>
  <si>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</si>
  <si>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</si>
  <si>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</si>
  <si>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</si>
  <si>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</si>
  <si>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</si>
  <si>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</si>
  <si>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</si>
  <si>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</si>
  <si>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</si>
  <si>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</si>
  <si>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</si>
  <si>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</si>
  <si>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</si>
  <si>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</si>
  <si>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</si>
  <si>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</si>
  <si>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</si>
  <si>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</si>
  <si>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</si>
  <si>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</si>
  <si>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</si>
  <si>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</si>
  <si>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</si>
  <si>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</si>
  <si>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</si>
  <si>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</si>
  <si>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</si>
  <si>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</si>
  <si>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</si>
  <si>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</si>
  <si>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</si>
  <si>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</si>
  <si>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</si>
  <si>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</si>
  <si>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</si>
  <si>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</si>
  <si>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</si>
  <si>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</si>
  <si>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</si>
  <si>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</si>
  <si>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</si>
  <si>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</si>
  <si>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</si>
  <si>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</si>
  <si>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</si>
  <si>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</si>
  <si>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</si>
  <si>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</si>
  <si>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</si>
  <si>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</si>
  <si>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</si>
  <si>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</si>
  <si>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</si>
  <si>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</si>
  <si>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</si>
  <si>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</si>
  <si>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</si>
  <si>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</si>
  <si>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</si>
  <si>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</si>
  <si>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</si>
  <si>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</si>
  <si>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</si>
  <si>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</si>
  <si>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</si>
  <si>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</si>
  <si>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</si>
  <si>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</si>
  <si>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</si>
  <si>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</si>
  <si>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</si>
  <si>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</si>
  <si>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</si>
  <si>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</si>
  <si>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</si>
  <si>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</si>
  <si>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</si>
  <si>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</si>
  <si>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</si>
  <si>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</si>
  <si>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</si>
  <si>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</si>
  <si>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</si>
  <si>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</si>
  <si>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</si>
  <si>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</si>
  <si>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</si>
  <si>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</si>
  <si>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</si>
  <si>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</si>
  <si>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</si>
  <si>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</si>
  <si>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</si>
  <si>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</si>
  <si>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</si>
  <si>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</si>
  <si>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</si>
  <si>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</si>
  <si>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</si>
  <si>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</si>
  <si>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</si>
  <si>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</si>
  <si>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</si>
  <si>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</si>
  <si>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</si>
  <si>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</si>
  <si>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</si>
  <si>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</si>
  <si>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</si>
  <si>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</si>
  <si>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</si>
  <si>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</si>
  <si>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</si>
  <si>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</si>
  <si>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</si>
  <si>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</si>
  <si>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</si>
  <si>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</si>
  <si>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</si>
  <si>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</si>
  <si>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</si>
  <si>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</si>
  <si>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</si>
  <si>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</si>
  <si>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</si>
  <si>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</si>
  <si>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</si>
  <si>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</si>
  <si>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</si>
  <si>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</si>
  <si>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</si>
  <si>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</si>
  <si>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</si>
  <si>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</si>
  <si>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</si>
  <si>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</si>
  <si>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</si>
  <si>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</si>
  <si>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</si>
  <si>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</si>
  <si>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</si>
  <si>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</si>
  <si>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</si>
  <si>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</si>
  <si>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</si>
  <si>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</si>
  <si>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</si>
  <si>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</si>
  <si>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</si>
  <si>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</si>
  <si>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</si>
  <si>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</si>
  <si>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</si>
  <si>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</si>
  <si>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</si>
  <si>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</si>
  <si>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</si>
  <si>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</si>
  <si>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</si>
  <si>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</si>
  <si>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</si>
  <si>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</si>
  <si>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</si>
  <si>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</si>
  <si>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</si>
  <si>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</si>
  <si>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</si>
  <si>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</si>
  <si>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</si>
  <si>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</si>
  <si>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</si>
  <si>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</si>
  <si>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</si>
  <si>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</si>
  <si>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</si>
  <si>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</si>
  <si>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</si>
  <si>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</si>
  <si>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</si>
  <si>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</si>
  <si>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</si>
  <si>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</si>
  <si>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</si>
  <si>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</si>
  <si>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</si>
  <si>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</si>
  <si>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</si>
  <si>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</si>
  <si>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</si>
  <si>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</si>
  <si>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</si>
  <si>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</si>
  <si>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</si>
  <si>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</si>
  <si>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</si>
  <si>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</si>
  <si>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</si>
  <si>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</si>
  <si>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</si>
  <si>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</si>
  <si>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</si>
  <si>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</si>
  <si>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</si>
  <si>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</si>
  <si>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</si>
  <si>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</si>
  <si>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</si>
  <si>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</si>
  <si>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</si>
  <si>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</si>
  <si>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</si>
  <si>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</si>
  <si>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</si>
  <si>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</si>
  <si>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</si>
  <si>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</si>
  <si>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</si>
  <si>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</si>
  <si>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</si>
  <si>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</si>
  <si>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</si>
  <si>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</si>
  <si>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</si>
  <si>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</si>
  <si>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</si>
  <si>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</si>
  <si>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</si>
  <si>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</si>
  <si>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</si>
  <si>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</si>
  <si>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</si>
  <si>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</si>
  <si>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</si>
  <si>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</si>
  <si>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</si>
  <si>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</si>
  <si>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</si>
  <si>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</si>
  <si>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</si>
  <si>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</si>
  <si>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</si>
  <si>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</si>
  <si>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</si>
  <si>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</si>
  <si>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</si>
  <si>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</si>
  <si>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</si>
  <si>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</si>
  <si>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</si>
  <si>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</si>
  <si>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</si>
  <si>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</si>
  <si>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</si>
  <si>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</si>
  <si>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</si>
  <si>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</si>
  <si>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</si>
  <si>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</si>
  <si>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</si>
  <si>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</si>
  <si>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</si>
  <si>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</si>
  <si>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</si>
  <si>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</si>
  <si>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</si>
  <si>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</si>
  <si>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</si>
  <si>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</si>
  <si>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</si>
  <si>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</si>
  <si>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</si>
  <si>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</si>
  <si>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</si>
  <si>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</si>
  <si>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</si>
  <si>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</si>
  <si>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</si>
  <si>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</si>
  <si>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</si>
  <si>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</si>
  <si>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</si>
  <si>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</si>
  <si>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</si>
  <si>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</si>
  <si>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</si>
  <si>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</si>
  <si>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</si>
  <si>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</si>
  <si>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</si>
  <si>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</si>
  <si>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</si>
  <si>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</si>
  <si>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</si>
  <si>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</si>
  <si>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</si>
  <si>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</si>
  <si>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</si>
  <si>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</si>
  <si>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</si>
  <si>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</si>
  <si>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</si>
  <si>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</si>
  <si>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</si>
  <si>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</si>
  <si>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</si>
  <si>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</si>
  <si>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</si>
  <si>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</si>
  <si>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</si>
  <si>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</si>
  <si>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</si>
  <si>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</si>
  <si>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</si>
  <si>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</si>
  <si>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</si>
  <si>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</si>
  <si>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</si>
  <si>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</si>
  <si>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</si>
  <si>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</si>
  <si>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</si>
  <si>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</si>
  <si>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</si>
  <si>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</si>
  <si>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</si>
  <si>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</si>
  <si>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</si>
  <si>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</si>
  <si>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</si>
  <si>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</si>
  <si>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</si>
  <si>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</si>
  <si>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</si>
  <si>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</si>
  <si>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</si>
  <si>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</si>
  <si>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</si>
  <si>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</si>
  <si>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</si>
  <si>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</si>
  <si>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</si>
  <si>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</si>
  <si>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</si>
  <si>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</si>
  <si>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</si>
  <si>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</si>
  <si>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</si>
  <si>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</si>
  <si>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</si>
  <si>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</si>
  <si>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</si>
  <si>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</si>
  <si>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</si>
  <si>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</si>
  <si>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</si>
  <si>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</si>
  <si>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</si>
  <si>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</si>
  <si>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</si>
  <si>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</si>
  <si>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</si>
  <si>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</si>
  <si>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</si>
  <si>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</si>
  <si>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</si>
  <si>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</si>
  <si>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</si>
  <si>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</si>
  <si>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</si>
  <si>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</si>
  <si>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</si>
  <si>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</si>
  <si>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</si>
  <si>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</si>
  <si>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</si>
  <si>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</si>
  <si>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</si>
  <si>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</si>
  <si>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</si>
  <si>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</si>
  <si>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</si>
  <si>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</si>
  <si>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</si>
  <si>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</si>
  <si>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</si>
  <si>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</si>
  <si>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</si>
  <si>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</si>
  <si>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</si>
  <si>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</si>
  <si>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</si>
  <si>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</si>
  <si>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</si>
  <si>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</si>
  <si>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</si>
  <si>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</si>
  <si>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</si>
  <si>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</si>
  <si>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</si>
  <si>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</si>
  <si>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</si>
  <si>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</si>
  <si>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</si>
  <si>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</si>
  <si>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</si>
  <si>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</si>
  <si>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</si>
  <si>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</si>
  <si>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</si>
  <si>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</si>
  <si>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</si>
  <si>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</si>
  <si>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</si>
  <si>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</si>
  <si>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</si>
  <si>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</si>
  <si>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</si>
  <si>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</si>
  <si>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</si>
  <si>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</si>
  <si>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</si>
  <si>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</si>
  <si>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</si>
  <si>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</si>
  <si>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</si>
  <si>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</si>
  <si>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</si>
  <si>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</si>
  <si>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</si>
  <si>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</si>
  <si>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</si>
  <si>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</si>
  <si>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</si>
  <si>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</si>
  <si>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</si>
  <si>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</si>
  <si>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</si>
  <si>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</si>
  <si>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</si>
  <si>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</si>
  <si>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</si>
  <si>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</si>
  <si>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</si>
  <si>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</si>
  <si>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</si>
  <si>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</si>
  <si>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</si>
  <si>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</si>
  <si>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</si>
  <si>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</si>
  <si>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</si>
  <si>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</si>
  <si>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</si>
  <si>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</si>
  <si>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</si>
  <si>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</si>
  <si>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</si>
  <si>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</si>
  <si>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</si>
  <si>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</si>
  <si>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</si>
  <si>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</si>
  <si>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</si>
  <si>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</si>
  <si>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</si>
  <si>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</si>
  <si>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</si>
  <si>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</si>
  <si>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</si>
  <si>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</si>
  <si>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</si>
  <si>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</si>
  <si>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</si>
  <si>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</si>
  <si>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</si>
  <si>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</si>
  <si>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</si>
  <si>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</si>
  <si>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</si>
  <si>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</si>
  <si>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</si>
  <si>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</si>
  <si>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</si>
  <si>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</si>
  <si>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</si>
  <si>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</si>
  <si>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</si>
  <si>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</si>
  <si>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</si>
  <si>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</si>
  <si>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</si>
  <si>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</si>
  <si>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</si>
  <si>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</si>
  <si>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</si>
  <si>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</si>
  <si>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</si>
  <si>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</si>
  <si>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</si>
  <si>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</si>
  <si>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</si>
  <si>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</si>
  <si>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</si>
  <si>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</si>
  <si>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</si>
  <si>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</si>
  <si>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</si>
  <si>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</si>
  <si>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</si>
  <si>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</si>
  <si>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</si>
  <si>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</si>
  <si>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</si>
  <si>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</si>
  <si>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</si>
  <si>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</si>
  <si>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</si>
  <si>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</si>
  <si>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</si>
  <si>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</si>
  <si>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</si>
  <si>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</si>
  <si>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</si>
  <si>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</si>
  <si>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</si>
  <si>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</si>
  <si>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</si>
  <si>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</si>
  <si>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</si>
  <si>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</si>
  <si>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</si>
  <si>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</si>
  <si>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</si>
  <si>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</si>
  <si>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</si>
  <si>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</si>
  <si>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</si>
  <si>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</si>
  <si>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</si>
  <si>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</si>
  <si>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</si>
  <si>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</si>
  <si>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</si>
  <si>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</si>
  <si>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</si>
  <si>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</si>
  <si>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</si>
  <si>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</si>
  <si>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</si>
  <si>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</si>
  <si>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</si>
  <si>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</si>
  <si>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</si>
  <si>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</si>
  <si>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</si>
  <si>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</si>
  <si>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</si>
  <si>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</si>
  <si>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</si>
  <si>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</si>
  <si>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</si>
  <si>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</si>
  <si>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</si>
  <si>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</si>
  <si>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</si>
  <si>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</si>
  <si>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</si>
  <si>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</si>
  <si>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</si>
  <si>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</si>
  <si>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</si>
  <si>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</si>
  <si>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</si>
  <si>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</si>
  <si>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</si>
  <si>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</si>
  <si>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</si>
  <si>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</si>
  <si>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</si>
  <si>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</si>
  <si>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</si>
  <si>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</si>
  <si>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</si>
  <si>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</si>
  <si>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</si>
  <si>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</si>
  <si>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</si>
  <si>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</si>
  <si>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</si>
  <si>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</si>
  <si>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</si>
  <si>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</si>
  <si>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</si>
  <si>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</si>
  <si>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</si>
  <si>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</si>
  <si>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</si>
  <si>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</si>
  <si>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</si>
  <si>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</si>
  <si>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</si>
  <si>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</si>
  <si>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</si>
  <si>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</si>
  <si>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</si>
  <si>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</si>
  <si>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</si>
  <si>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</si>
  <si>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</si>
  <si>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</si>
  <si>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</si>
  <si>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</si>
  <si>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</si>
  <si>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</si>
  <si>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</si>
  <si>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</si>
  <si>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</si>
  <si>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</si>
  <si>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</si>
  <si>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</si>
  <si>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</si>
  <si>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</si>
  <si>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</si>
  <si>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</si>
  <si>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</si>
  <si>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</si>
  <si>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</si>
  <si>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</si>
  <si>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</si>
  <si>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</si>
  <si>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</si>
  <si>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</si>
  <si>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</si>
  <si>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</si>
  <si>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</si>
  <si>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</si>
  <si>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</si>
  <si>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</si>
  <si>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</si>
  <si>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</si>
  <si>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</si>
  <si>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</si>
  <si>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</si>
  <si>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</si>
  <si>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</si>
  <si>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</si>
  <si>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</si>
  <si>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</si>
  <si>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</si>
  <si>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</si>
  <si>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</si>
  <si>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</si>
  <si>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</si>
  <si>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</si>
  <si>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</si>
  <si>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</si>
  <si>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</si>
  <si>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</si>
  <si>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</si>
  <si>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</si>
  <si>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</si>
  <si>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</si>
  <si>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</si>
  <si>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</si>
  <si>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</si>
  <si>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</si>
  <si>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</si>
  <si>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</si>
  <si>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</si>
  <si>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</si>
  <si>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</si>
  <si>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</si>
  <si>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</si>
  <si>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</si>
  <si>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</si>
  <si>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</si>
  <si>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</si>
  <si>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</si>
  <si>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</si>
  <si>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</si>
  <si>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</si>
  <si>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</si>
  <si>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</si>
  <si>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</si>
  <si>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</si>
  <si>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</si>
  <si>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</si>
  <si>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</si>
  <si>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</si>
  <si>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</si>
  <si>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</si>
  <si>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</si>
  <si>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</si>
  <si>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</si>
  <si>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</si>
  <si>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</si>
  <si>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</si>
  <si>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</si>
  <si>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</si>
  <si>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</si>
  <si>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</si>
  <si>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</si>
  <si>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</si>
  <si>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</si>
  <si>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</si>
  <si>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</si>
  <si>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</si>
  <si>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</si>
  <si>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</si>
  <si>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</si>
  <si>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</si>
  <si>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</si>
  <si>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</si>
  <si>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</si>
  <si>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</si>
  <si>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</si>
  <si>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</si>
  <si>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</si>
  <si>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</si>
  <si>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</si>
  <si>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</si>
  <si>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</si>
  <si>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</si>
  <si>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</si>
  <si>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</si>
  <si>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</si>
  <si>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</si>
  <si>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</si>
  <si>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</si>
  <si>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</si>
  <si>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</si>
  <si>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</si>
  <si>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</si>
  <si>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</si>
  <si>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</si>
  <si>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</si>
  <si>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</si>
  <si>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</si>
  <si>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</si>
  <si>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</si>
  <si>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</si>
  <si>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</si>
  <si>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</si>
  <si>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</si>
  <si>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</si>
  <si>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</si>
  <si>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</si>
  <si>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</si>
  <si>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</si>
  <si>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</si>
  <si>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</si>
  <si>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</si>
  <si>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</si>
  <si>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</si>
  <si>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</si>
  <si>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</si>
  <si>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</si>
  <si>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</si>
  <si>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</si>
  <si>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</si>
  <si>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</si>
  <si>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</si>
  <si>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</si>
  <si>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</si>
  <si>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</si>
  <si>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</si>
  <si>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</si>
  <si>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</si>
  <si>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</si>
  <si>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</si>
  <si>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</si>
  <si>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</si>
  <si>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</si>
  <si>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</si>
  <si>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</si>
  <si>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</si>
  <si>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</si>
  <si>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</si>
  <si>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</si>
  <si>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</si>
  <si>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</si>
  <si>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</si>
  <si>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</si>
  <si>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</si>
  <si>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</si>
  <si>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</si>
  <si>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</si>
  <si>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</si>
  <si>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</si>
  <si>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</si>
  <si>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</si>
  <si>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</si>
  <si>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</si>
  <si>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</si>
  <si>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</si>
  <si>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</si>
  <si>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</si>
  <si>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</si>
  <si>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</si>
  <si>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</si>
  <si>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</si>
  <si>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</si>
  <si>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</si>
  <si>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</si>
  <si>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</si>
  <si>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</si>
  <si>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</si>
  <si>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</si>
  <si>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</si>
  <si>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</si>
  <si>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</si>
  <si>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</si>
  <si>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</si>
  <si>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</si>
  <si>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</si>
  <si>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</si>
  <si>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</si>
  <si>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</si>
  <si>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</si>
  <si>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</si>
  <si>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</si>
  <si>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</si>
  <si>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</si>
  <si>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</si>
  <si>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</si>
  <si>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</si>
  <si>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</si>
  <si>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</si>
  <si>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</si>
  <si>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</si>
  <si>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</si>
  <si>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</si>
  <si>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</si>
  <si>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</si>
  <si>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</si>
  <si>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</si>
  <si>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</si>
  <si>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</si>
  <si>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</si>
  <si>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</si>
  <si>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</si>
  <si>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</si>
  <si>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</si>
  <si>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</si>
  <si>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</si>
  <si>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</si>
  <si>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</si>
  <si>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</si>
  <si>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</si>
  <si>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</si>
  <si>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</si>
  <si>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</si>
  <si>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</si>
  <si>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</si>
  <si>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</si>
  <si>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</si>
  <si>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</si>
  <si>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</si>
  <si>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</si>
  <si>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</si>
  <si>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</si>
  <si>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</si>
  <si>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</si>
  <si>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</si>
  <si>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</si>
  <si>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</si>
  <si>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</si>
  <si>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</si>
  <si>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</si>
  <si>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</si>
  <si>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</si>
  <si>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</si>
  <si>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</si>
  <si>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</si>
  <si>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</si>
  <si>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</si>
  <si>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</si>
  <si>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</si>
  <si>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</si>
  <si>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</si>
  <si>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</si>
  <si>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</si>
  <si>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</si>
  <si>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</si>
  <si>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</si>
  <si>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</si>
  <si>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</si>
  <si>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</si>
  <si>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</si>
  <si>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</si>
  <si>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</si>
  <si>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</si>
  <si>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</si>
  <si>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</si>
  <si>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</si>
  <si>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</si>
  <si>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</si>
  <si>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</si>
  <si>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</si>
  <si>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</si>
  <si>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</si>
  <si>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</si>
  <si>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</si>
  <si>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</si>
  <si>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</si>
  <si>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</si>
  <si>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</si>
  <si>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</si>
  <si>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</si>
  <si>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</si>
  <si>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</si>
  <si>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</si>
  <si>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</si>
  <si>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</si>
  <si>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</si>
  <si>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</si>
  <si>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</si>
  <si>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</si>
  <si>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</si>
  <si>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</si>
  <si>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</si>
  <si>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</si>
  <si>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</si>
  <si>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</si>
  <si>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</si>
  <si>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</si>
  <si>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</si>
  <si>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</si>
  <si>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</si>
  <si>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</si>
  <si>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</si>
  <si>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</si>
  <si>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</si>
  <si>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</si>
  <si>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</si>
  <si>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</si>
  <si>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</si>
  <si>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</si>
  <si>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</si>
  <si>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</si>
  <si>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</si>
  <si>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</si>
  <si>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</si>
  <si>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</si>
  <si>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</si>
  <si>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</si>
  <si>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</si>
  <si>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</si>
  <si>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</si>
  <si>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</si>
  <si>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</si>
  <si>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</si>
  <si>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</si>
  <si>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</si>
  <si>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</si>
  <si>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</si>
  <si>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</si>
  <si>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</si>
  <si>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</si>
  <si>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</si>
  <si>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</si>
  <si>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</si>
  <si>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</si>
  <si>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</si>
  <si>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</si>
  <si>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</si>
  <si>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</si>
  <si>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</si>
  <si>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</si>
  <si>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</si>
  <si>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</si>
  <si>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</si>
  <si>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</si>
  <si>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</si>
  <si>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</si>
  <si>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</si>
  <si>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</si>
  <si>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</si>
  <si>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</si>
  <si>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</si>
  <si>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</si>
  <si>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</si>
  <si>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</si>
  <si>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</si>
  <si>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</si>
  <si>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</si>
  <si>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</si>
  <si>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</si>
  <si>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</si>
  <si>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</si>
  <si>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</si>
  <si>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</si>
  <si>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</si>
  <si>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</si>
  <si>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</si>
  <si>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</si>
  <si>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</si>
  <si>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</si>
  <si>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</si>
  <si>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</si>
  <si>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</si>
  <si>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</si>
  <si>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</si>
  <si>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</si>
  <si>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</si>
  <si>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</si>
  <si>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</si>
  <si>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</si>
  <si>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</si>
  <si>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</si>
  <si>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</si>
  <si>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</si>
  <si>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</si>
  <si>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</si>
  <si>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</si>
  <si>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</si>
  <si>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</si>
  <si>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</si>
  <si>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</si>
  <si>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</si>
  <si>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</si>
  <si>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</si>
  <si>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</si>
  <si>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</si>
  <si>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</si>
  <si>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</si>
  <si>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</si>
  <si>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</si>
  <si>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</si>
  <si>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</si>
  <si>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</si>
  <si>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</si>
  <si>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</si>
  <si>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</si>
  <si>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</si>
  <si>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</si>
  <si>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</si>
  <si>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</si>
  <si>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</si>
  <si>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</si>
  <si>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</si>
  <si>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</si>
  <si>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</si>
  <si>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</si>
  <si>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</si>
  <si>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</si>
  <si>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</si>
  <si>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</si>
  <si>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</si>
  <si>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</si>
  <si>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</si>
  <si>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</si>
  <si>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</si>
  <si>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</si>
  <si>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</si>
  <si>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</si>
  <si>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</si>
  <si>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</si>
  <si>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</si>
  <si>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</si>
  <si>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</si>
  <si>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</si>
  <si>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</si>
  <si>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</si>
  <si>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</si>
  <si>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</si>
  <si>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</si>
  <si>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</si>
  <si>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</si>
  <si>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</si>
  <si>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</si>
  <si>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</si>
  <si>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</si>
  <si>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</si>
  <si>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</si>
  <si>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</si>
  <si>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</si>
  <si>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</si>
  <si>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</si>
  <si>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</si>
  <si>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</si>
  <si>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</si>
  <si>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</si>
  <si>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</si>
  <si>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</si>
  <si>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</si>
  <si>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</si>
  <si>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</si>
  <si>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</si>
  <si>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</si>
  <si>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</si>
  <si>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</si>
  <si>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</si>
  <si>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</si>
  <si>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</si>
  <si>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</si>
  <si>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</si>
  <si>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</si>
  <si>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</si>
  <si>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</si>
  <si>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</si>
  <si>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</si>
  <si>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</si>
  <si>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</si>
  <si>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</si>
  <si>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</si>
  <si>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</si>
  <si>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</si>
  <si>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</si>
  <si>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</si>
  <si>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</si>
  <si>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</si>
  <si>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</si>
  <si>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</si>
  <si>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</si>
  <si>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</si>
  <si>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</si>
  <si>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</si>
  <si>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</si>
  <si>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</si>
  <si>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</si>
  <si>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</si>
  <si>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</si>
  <si>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</si>
  <si>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</si>
  <si>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</si>
  <si>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</si>
  <si>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</si>
  <si>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</si>
  <si>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</si>
  <si>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</si>
  <si>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</si>
  <si>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</si>
  <si>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</si>
  <si>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</si>
  <si>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</si>
  <si>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</si>
  <si>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</si>
  <si>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</si>
  <si>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</si>
  <si>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</si>
  <si>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</si>
  <si>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</si>
  <si>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</si>
  <si>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</si>
  <si>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</si>
  <si>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</si>
  <si>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</si>
  <si>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</si>
  <si>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</si>
  <si>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</si>
  <si>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</si>
  <si>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</si>
  <si>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</si>
  <si>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</si>
  <si>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</si>
  <si>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</si>
  <si>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</si>
  <si>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</si>
  <si>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</si>
  <si>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</si>
  <si>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</si>
  <si>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</si>
  <si>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</si>
  <si>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</si>
  <si>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</si>
  <si>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</si>
  <si>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</si>
  <si>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</si>
  <si>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</si>
  <si>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</si>
  <si>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</si>
  <si>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</si>
  <si>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</si>
  <si>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</si>
  <si>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</si>
  <si>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</si>
  <si>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</si>
  <si>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</si>
  <si>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</si>
  <si>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</si>
  <si>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</si>
  <si>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</si>
  <si>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</si>
  <si>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</si>
  <si>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</si>
  <si>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</si>
  <si>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</si>
  <si>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</si>
  <si>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</si>
  <si>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</si>
  <si>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</si>
  <si>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</si>
  <si>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</si>
  <si>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</si>
  <si>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</si>
  <si>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</si>
  <si>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</si>
  <si>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</si>
  <si>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</si>
  <si>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</si>
  <si>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</si>
  <si>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</si>
  <si>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</si>
  <si>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</si>
  <si>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</si>
  <si>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</si>
  <si>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</si>
  <si>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</si>
  <si>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</si>
  <si>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</si>
  <si>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</si>
  <si>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</si>
  <si>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</si>
  <si>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</si>
  <si>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</si>
  <si>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</si>
  <si>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</si>
  <si>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</si>
  <si>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</si>
  <si>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</si>
  <si>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</si>
  <si>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</si>
  <si>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</si>
  <si>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</si>
  <si>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</si>
  <si>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</si>
  <si>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</si>
  <si>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</si>
  <si>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</si>
  <si>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</si>
  <si>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</si>
  <si>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</si>
  <si>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</si>
  <si>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</si>
  <si>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</si>
  <si>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</si>
  <si>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</si>
  <si>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</si>
  <si>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</si>
  <si>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</si>
  <si>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</si>
  <si>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</si>
  <si>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</si>
  <si>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</si>
  <si>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</si>
  <si>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</si>
  <si>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</si>
  <si>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</si>
  <si>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</si>
  <si>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</si>
  <si>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</si>
  <si>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</si>
  <si>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</si>
  <si>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</si>
  <si>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</si>
  <si>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</si>
  <si>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</si>
  <si>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</si>
  <si>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</si>
  <si>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</si>
  <si>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</si>
  <si>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</si>
  <si>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</si>
  <si>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</si>
  <si>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</si>
  <si>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</si>
  <si>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</si>
  <si>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</si>
  <si>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</si>
  <si>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</si>
  <si>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</si>
  <si>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</si>
  <si>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</si>
  <si>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</si>
  <si>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</si>
  <si>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</si>
  <si>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</si>
  <si>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</si>
  <si>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</si>
  <si>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</si>
  <si>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</si>
  <si>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</si>
  <si>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</si>
  <si>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</si>
  <si>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</si>
  <si>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</si>
  <si>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</si>
  <si>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</si>
  <si>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</si>
  <si>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</si>
  <si>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</si>
  <si>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</si>
  <si>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</si>
  <si>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</si>
  <si>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</si>
  <si>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</si>
  <si>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</si>
  <si>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</si>
  <si>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</si>
  <si>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</si>
  <si>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</si>
  <si>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</si>
  <si>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</si>
  <si>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</si>
  <si>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</si>
  <si>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</si>
  <si>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</si>
  <si>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</si>
  <si>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</si>
  <si>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</si>
  <si>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</si>
  <si>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</si>
  <si>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</si>
  <si>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</si>
  <si>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</si>
  <si>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</si>
  <si>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</si>
  <si>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</si>
  <si>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</si>
  <si>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</si>
  <si>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</si>
  <si>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</si>
  <si>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</si>
  <si>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</si>
  <si>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</si>
  <si>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</si>
  <si>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</si>
  <si>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</si>
  <si>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</si>
  <si>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</si>
  <si>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</si>
  <si>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</si>
  <si>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</si>
  <si>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</si>
  <si>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</si>
  <si>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</si>
  <si>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</si>
  <si>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</si>
  <si>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</si>
  <si>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</si>
  <si>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</si>
  <si>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</si>
  <si>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</si>
  <si>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</si>
  <si>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</si>
  <si>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</si>
  <si>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</si>
  <si>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</si>
  <si>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</si>
  <si>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</si>
  <si>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</si>
  <si>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</si>
  <si>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</si>
  <si>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</si>
  <si>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</si>
  <si>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</si>
  <si>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</si>
  <si>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</si>
  <si>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</si>
  <si>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</si>
  <si>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</si>
  <si>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</si>
  <si>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</si>
  <si>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</si>
  <si>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</si>
  <si>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</si>
  <si>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</si>
  <si>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</si>
  <si>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</si>
  <si>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</si>
  <si>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</si>
  <si>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</si>
  <si>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</si>
  <si>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</si>
  <si>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</si>
  <si>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</si>
  <si>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</si>
  <si>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</si>
  <si>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</si>
  <si>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</si>
  <si>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</si>
  <si>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</si>
  <si>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</si>
  <si>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</si>
  <si>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</si>
  <si>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</si>
  <si>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</si>
  <si>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</si>
  <si>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</si>
  <si>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</si>
  <si>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</si>
  <si>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</si>
  <si>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</si>
  <si>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</si>
  <si>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</si>
  <si>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</si>
  <si>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</si>
  <si>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</si>
  <si>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</si>
  <si>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</si>
  <si>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</si>
  <si>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</si>
  <si>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</si>
  <si>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</si>
  <si>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</si>
  <si>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</si>
  <si>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</si>
  <si>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</si>
  <si>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</si>
  <si>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</si>
  <si>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</si>
  <si>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</si>
  <si>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</si>
  <si>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</si>
  <si>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</si>
  <si>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</si>
  <si>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</si>
  <si>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</si>
  <si>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</si>
  <si>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</si>
  <si>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</si>
  <si>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</si>
  <si>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</si>
  <si>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</si>
  <si>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</si>
  <si>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</si>
  <si>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</si>
  <si>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</si>
  <si>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</si>
  <si>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</si>
  <si>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</si>
  <si>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</si>
  <si>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</si>
  <si>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</si>
  <si>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</si>
  <si>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</si>
  <si>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</si>
  <si>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</si>
  <si>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</si>
  <si>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</si>
  <si>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</si>
  <si>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</si>
  <si>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</si>
  <si>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</si>
  <si>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</si>
  <si>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</si>
  <si>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</si>
  <si>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</si>
  <si>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</si>
  <si>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</si>
  <si>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</si>
  <si>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</si>
  <si>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</si>
  <si>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</si>
  <si>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</si>
  <si>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</si>
  <si>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</si>
  <si>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</si>
  <si>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</si>
  <si>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</si>
  <si>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</si>
  <si>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</si>
  <si>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</si>
  <si>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</si>
  <si>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</si>
  <si>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</si>
  <si>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</si>
  <si>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</si>
  <si>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</si>
  <si>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</si>
  <si>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</si>
  <si>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</si>
  <si>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</si>
  <si>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</si>
  <si>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</si>
  <si>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</si>
  <si>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</si>
  <si>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</si>
  <si>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</si>
  <si>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</si>
  <si>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</si>
  <si>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</si>
  <si>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</si>
  <si>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</si>
  <si>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</si>
  <si>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</si>
  <si>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</si>
  <si>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</si>
  <si>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</si>
  <si>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</si>
  <si>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</si>
  <si>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</si>
  <si>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</si>
  <si>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</si>
  <si>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</si>
  <si>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</si>
  <si>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</si>
  <si>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</si>
  <si>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</si>
  <si>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</si>
  <si>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</si>
  <si>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</si>
  <si>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</si>
  <si>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</si>
  <si>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</si>
  <si>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</si>
  <si>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</si>
  <si>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</si>
  <si>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</si>
  <si>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</si>
  <si>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</si>
  <si>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</si>
  <si>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</si>
  <si>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</si>
  <si>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</si>
  <si>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</si>
  <si>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</si>
  <si>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</si>
  <si>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</si>
  <si>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</si>
  <si>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</si>
  <si>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</si>
  <si>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</si>
  <si>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</si>
  <si>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</si>
  <si>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</si>
  <si>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</si>
  <si>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</si>
  <si>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</si>
  <si>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</si>
  <si>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</si>
  <si>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</si>
  <si>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</si>
  <si>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</si>
  <si>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</si>
  <si>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</si>
  <si>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</si>
  <si>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</si>
  <si>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</si>
  <si>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</si>
  <si>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</si>
  <si>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</si>
  <si>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</si>
  <si>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</si>
  <si>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</si>
  <si>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</si>
  <si>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</si>
  <si>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</si>
  <si>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</si>
  <si>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</si>
  <si>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</si>
  <si>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</si>
  <si>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</si>
  <si>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</si>
  <si>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</si>
  <si>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</si>
  <si>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</si>
  <si>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</si>
  <si>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</si>
  <si>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</si>
  <si>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</si>
  <si>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</si>
  <si>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</si>
  <si>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</si>
  <si>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</si>
  <si>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</si>
  <si>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</si>
  <si>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</si>
  <si>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</si>
  <si>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</si>
  <si>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</si>
  <si>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</si>
  <si>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</si>
  <si>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</si>
  <si>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</si>
  <si>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</si>
  <si>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</si>
  <si>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</si>
  <si>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</si>
  <si>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</si>
  <si>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</si>
  <si>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</si>
  <si>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</si>
  <si>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</si>
  <si>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</si>
  <si>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</si>
  <si>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</si>
  <si>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</si>
  <si>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</si>
  <si>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</si>
  <si>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</si>
  <si>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</si>
  <si>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</si>
  <si>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</si>
  <si>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</si>
  <si>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</si>
  <si>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</si>
  <si>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</si>
  <si>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</si>
  <si>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</si>
  <si>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</si>
  <si>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</si>
  <si>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</si>
  <si>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</si>
  <si>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</si>
  <si>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</si>
  <si>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</si>
  <si>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</si>
  <si>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</si>
  <si>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</si>
  <si>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</si>
  <si>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</si>
  <si>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</si>
  <si>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</si>
  <si>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</si>
  <si>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</si>
  <si>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</si>
  <si>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</si>
  <si>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</si>
  <si>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</si>
  <si>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</si>
  <si>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</si>
  <si>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</si>
  <si>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</si>
  <si>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</si>
  <si>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</si>
  <si>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</si>
  <si>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</si>
  <si>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</si>
  <si>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</si>
  <si>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</si>
  <si>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</si>
  <si>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</si>
  <si>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</si>
  <si>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</si>
  <si>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</si>
  <si>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</si>
  <si>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</si>
  <si>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</si>
  <si>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</si>
  <si>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</si>
  <si>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</si>
  <si>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</si>
  <si>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</si>
  <si>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</si>
  <si>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</si>
  <si>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</si>
  <si>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</si>
  <si>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</si>
  <si>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</si>
  <si>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</si>
  <si>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</si>
  <si>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</si>
  <si>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</si>
  <si>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</si>
  <si>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</si>
  <si>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</si>
  <si>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</si>
  <si>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</si>
  <si>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</si>
  <si>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</si>
  <si>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</si>
  <si>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</si>
  <si>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</si>
  <si>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</si>
  <si>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</si>
  <si>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</si>
  <si>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</si>
  <si>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</si>
  <si>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</si>
  <si>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</si>
  <si>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</si>
  <si>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</si>
  <si>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</si>
  <si>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</si>
  <si>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</si>
  <si>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</si>
  <si>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</si>
  <si>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</si>
  <si>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</si>
  <si>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</si>
  <si>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</si>
  <si>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</si>
  <si>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</si>
  <si>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</si>
  <si>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</si>
  <si>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</si>
  <si>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</si>
  <si>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</si>
  <si>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</si>
  <si>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</si>
  <si>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</si>
  <si>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</si>
  <si>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</si>
  <si>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</si>
  <si>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</si>
  <si>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</si>
  <si>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</si>
  <si>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</si>
  <si>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</si>
  <si>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</si>
  <si>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</si>
  <si>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</si>
  <si>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</si>
  <si>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</si>
  <si>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</si>
  <si>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</si>
  <si>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</si>
  <si>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</si>
  <si>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</si>
  <si>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</si>
  <si>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</si>
  <si>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</si>
  <si>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</si>
  <si>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</si>
  <si>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</si>
  <si>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</si>
  <si>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</si>
  <si>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</si>
  <si>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</si>
  <si>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</si>
  <si>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</si>
  <si>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</si>
  <si>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</si>
  <si>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</si>
  <si>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</si>
  <si>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</si>
  <si>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</si>
  <si>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</si>
  <si>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</si>
  <si>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</si>
  <si>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</si>
  <si>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</si>
  <si>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</si>
  <si>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</si>
  <si>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</si>
  <si>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</si>
  <si>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</si>
  <si>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</si>
  <si>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</si>
  <si>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</si>
  <si>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</si>
  <si>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</si>
  <si>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</si>
  <si>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</si>
  <si>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</si>
  <si>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</si>
  <si>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</si>
  <si>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</si>
  <si>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</si>
  <si>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</si>
  <si>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</si>
  <si>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</si>
  <si>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</si>
  <si>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</si>
  <si>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</si>
  <si>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</si>
  <si>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</si>
  <si>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</si>
  <si>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</si>
  <si>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</si>
  <si>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</si>
  <si>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</si>
  <si>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</si>
  <si>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</si>
  <si>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</si>
  <si>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</si>
  <si>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</si>
  <si>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</si>
  <si>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</si>
  <si>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</si>
  <si>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</si>
  <si>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</si>
  <si>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</si>
  <si>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</si>
  <si>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</si>
  <si>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</si>
  <si>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</si>
  <si>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</si>
  <si>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</si>
  <si>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</si>
  <si>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</si>
  <si>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</si>
  <si>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</si>
  <si>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</si>
  <si>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</si>
  <si>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</si>
  <si>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</si>
  <si>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</si>
  <si>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</si>
  <si>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</si>
  <si>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</si>
  <si>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</si>
  <si>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</si>
  <si>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</si>
  <si>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</si>
  <si>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</si>
  <si>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</si>
  <si>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</si>
  <si>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</si>
  <si>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</si>
  <si>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</si>
  <si>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</si>
  <si>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</si>
  <si>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</si>
  <si>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</si>
  <si>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</si>
  <si>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</si>
  <si>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</si>
  <si>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</si>
  <si>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</si>
  <si>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</si>
  <si>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</si>
  <si>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</si>
  <si>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</si>
  <si>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</si>
  <si>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</si>
  <si>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</si>
  <si>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</si>
  <si>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</si>
  <si>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</si>
  <si>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</si>
  <si>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</si>
  <si>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</si>
  <si>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</si>
  <si>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</si>
  <si>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</si>
  <si>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</si>
  <si>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</si>
  <si>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</si>
  <si>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</si>
  <si>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</si>
  <si>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</si>
  <si>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</si>
  <si>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</si>
  <si>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</si>
  <si>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</si>
  <si>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</si>
  <si>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</si>
  <si>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</si>
  <si>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</si>
  <si>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</si>
  <si>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</si>
  <si>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</si>
  <si>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</si>
  <si>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</si>
  <si>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</si>
  <si>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</si>
  <si>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</si>
  <si>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</si>
  <si>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</si>
  <si>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</si>
  <si>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</si>
  <si>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</si>
  <si>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</si>
  <si>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</si>
  <si>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</si>
  <si>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</si>
  <si>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</si>
  <si>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</si>
  <si>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</si>
  <si>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</si>
  <si>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</si>
  <si>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</si>
  <si>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</si>
  <si>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</si>
  <si>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</si>
  <si>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</si>
  <si>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</si>
  <si>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</si>
  <si>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</si>
  <si>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</si>
  <si>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</si>
  <si>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</si>
  <si>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</si>
  <si>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</si>
  <si>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</si>
  <si>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</si>
  <si>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</si>
  <si>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</si>
  <si>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</si>
  <si>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</si>
  <si>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</si>
  <si>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</si>
  <si>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</si>
  <si>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</si>
  <si>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</si>
  <si>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</si>
  <si>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</si>
  <si>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</si>
  <si>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</si>
  <si>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</si>
  <si>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</si>
  <si>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</si>
  <si>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</si>
  <si>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</si>
  <si>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</si>
  <si>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</si>
  <si>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</si>
  <si>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</si>
  <si>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</si>
  <si>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</si>
  <si>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</si>
  <si>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</si>
  <si>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</si>
  <si>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</si>
  <si>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</si>
  <si>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</si>
  <si>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</si>
  <si>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</si>
  <si>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</si>
  <si>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</si>
  <si>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</si>
  <si>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</si>
  <si>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</si>
  <si>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</si>
  <si>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</si>
  <si>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</si>
  <si>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</si>
  <si>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</si>
  <si>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</si>
  <si>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</si>
  <si>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</si>
  <si>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</si>
  <si>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</si>
  <si>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</si>
  <si>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</si>
  <si>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</si>
  <si>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</si>
  <si>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</si>
  <si>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</si>
  <si>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</si>
  <si>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</si>
  <si>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</si>
  <si>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</si>
  <si>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</si>
  <si>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</si>
  <si>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</si>
  <si>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</si>
  <si>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</si>
  <si>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</si>
  <si>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</si>
  <si>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</si>
  <si>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</si>
  <si>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</si>
  <si>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</si>
  <si>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</si>
  <si>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</si>
  <si>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</si>
  <si>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</si>
  <si>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</si>
  <si>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</si>
  <si>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</si>
  <si>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</si>
  <si>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</si>
  <si>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</si>
  <si>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</si>
  <si>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</si>
  <si>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</si>
  <si>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</si>
  <si>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</si>
  <si>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</si>
  <si>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</si>
  <si>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</si>
  <si>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</si>
  <si>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</si>
  <si>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</si>
  <si>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</si>
  <si>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</si>
  <si>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</si>
  <si>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</si>
  <si>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</si>
  <si>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</si>
  <si>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</si>
  <si>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</si>
  <si>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</si>
  <si>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</si>
  <si>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</si>
  <si>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</si>
  <si>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</si>
  <si>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</si>
  <si>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</si>
  <si>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</si>
  <si>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</si>
  <si>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</si>
  <si>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</si>
  <si>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</si>
  <si>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</si>
  <si>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</si>
  <si>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</si>
  <si>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</si>
  <si>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</si>
  <si>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</si>
  <si>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</si>
  <si>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</si>
  <si>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</si>
  <si>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</si>
  <si>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</si>
  <si>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</si>
  <si>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</si>
  <si>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</si>
  <si>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</si>
  <si>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</si>
  <si>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</si>
  <si>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</si>
  <si>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</si>
  <si>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</si>
  <si>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</si>
  <si>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</si>
  <si>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</si>
  <si>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</si>
  <si>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</si>
  <si>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</si>
  <si>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</si>
  <si>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</si>
  <si>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</si>
  <si>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</si>
  <si>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</si>
  <si>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</si>
  <si>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</si>
  <si>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</si>
  <si>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</si>
  <si>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</si>
  <si>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</si>
  <si>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</si>
  <si>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</si>
  <si>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</si>
  <si>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</si>
  <si>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</si>
  <si>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</si>
  <si>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</si>
  <si>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</si>
  <si>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</si>
  <si>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</si>
  <si>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</si>
  <si>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</si>
  <si>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</si>
  <si>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</si>
  <si>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</si>
  <si>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</si>
  <si>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</si>
  <si>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</si>
  <si>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</si>
  <si>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</si>
  <si>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</si>
  <si>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</si>
  <si>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</si>
  <si>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</si>
  <si>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</si>
  <si>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</si>
  <si>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</si>
  <si>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</si>
  <si>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</si>
  <si>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</si>
  <si>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</si>
  <si>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</si>
  <si>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</si>
  <si>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</si>
  <si>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</si>
  <si>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</si>
  <si>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</si>
  <si>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</si>
  <si>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</si>
  <si>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</si>
  <si>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</si>
  <si>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</si>
  <si>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</si>
  <si>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</si>
  <si>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</si>
  <si>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</si>
  <si>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</si>
  <si>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</si>
  <si>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</si>
  <si>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</si>
  <si>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</si>
  <si>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</si>
  <si>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</si>
  <si>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</si>
  <si>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</si>
  <si>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</si>
  <si>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</si>
  <si>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</si>
  <si>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</si>
  <si>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</si>
  <si>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</si>
  <si>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</si>
  <si>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</si>
  <si>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</si>
  <si>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</si>
  <si>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</si>
  <si>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</si>
  <si>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</si>
  <si>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</si>
  <si>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</si>
  <si>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</si>
  <si>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</si>
  <si>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</si>
  <si>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</si>
  <si>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</si>
  <si>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</si>
  <si>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</si>
  <si>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</si>
  <si>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</si>
  <si>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</si>
  <si>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</si>
  <si>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</si>
  <si>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</si>
  <si>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</si>
  <si>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</si>
  <si>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</si>
  <si>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</si>
  <si>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</si>
  <si>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</si>
  <si>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</si>
  <si>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</si>
  <si>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</si>
  <si>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</si>
  <si>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</si>
  <si>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</si>
  <si>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</si>
  <si>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</si>
  <si>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</si>
  <si>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</si>
  <si>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</si>
  <si>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</si>
  <si>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</si>
  <si>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</si>
  <si>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</si>
  <si>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</si>
  <si>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</si>
  <si>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</si>
  <si>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</si>
  <si>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</si>
  <si>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</si>
  <si>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</si>
  <si>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</si>
  <si>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</si>
  <si>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</si>
  <si>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</si>
  <si>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</si>
  <si>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</si>
  <si>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</si>
  <si>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</si>
  <si>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</si>
  <si>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</si>
  <si>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</si>
  <si>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</si>
  <si>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</si>
  <si>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</si>
  <si>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</si>
  <si>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</si>
  <si>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</si>
  <si>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</si>
  <si>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</si>
  <si>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</si>
  <si>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</si>
  <si>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</si>
  <si>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</si>
  <si>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</si>
  <si>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</si>
  <si>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</si>
  <si>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</si>
  <si>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</si>
  <si>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</si>
  <si>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</si>
  <si>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</si>
  <si>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</si>
  <si>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</si>
  <si>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</si>
  <si>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</si>
  <si>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</si>
  <si>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</si>
  <si>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</si>
  <si>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</si>
  <si>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</si>
  <si>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</si>
  <si>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</si>
  <si>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</si>
  <si>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</si>
  <si>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</si>
  <si>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</si>
  <si>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</si>
  <si>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</si>
  <si>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</si>
  <si>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</si>
  <si>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</si>
  <si>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</si>
  <si>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</si>
  <si>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</si>
  <si>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</si>
  <si>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</si>
  <si>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</si>
  <si>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</si>
  <si>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</si>
  <si>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</si>
  <si>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</si>
  <si>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</si>
  <si>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</si>
  <si>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</si>
  <si>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</si>
  <si>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</si>
  <si>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</si>
  <si>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</si>
  <si>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</si>
  <si>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</si>
  <si>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</si>
  <si>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</si>
  <si>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</si>
  <si>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</si>
  <si>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</si>
  <si>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</si>
  <si>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</si>
  <si>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</si>
  <si>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</si>
  <si>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</si>
  <si>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</si>
  <si>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</si>
  <si>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</si>
  <si>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</si>
  <si>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</si>
  <si>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</si>
  <si>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</si>
  <si>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</si>
  <si>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</si>
  <si>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</si>
  <si>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</si>
  <si>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</si>
  <si>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</si>
  <si>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</si>
  <si>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</si>
  <si>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</si>
  <si>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</si>
  <si>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</si>
  <si>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</si>
  <si>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</si>
  <si>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</si>
  <si>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</si>
  <si>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</si>
  <si>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</si>
  <si>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</si>
  <si>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</si>
  <si>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</si>
  <si>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</si>
  <si>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</si>
  <si>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</si>
  <si>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</si>
  <si>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</si>
  <si>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</si>
  <si>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</si>
  <si>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</si>
  <si>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</si>
  <si>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</si>
  <si>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</si>
  <si>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</si>
  <si>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</si>
  <si>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</si>
  <si>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</si>
  <si>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</si>
  <si>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</si>
  <si>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</si>
  <si>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</si>
  <si>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</si>
  <si>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</si>
  <si>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</si>
  <si>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</si>
  <si>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</si>
  <si>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</si>
  <si>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</si>
  <si>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</si>
  <si>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</si>
  <si>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</si>
  <si>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</si>
  <si>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</si>
  <si>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</si>
  <si>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</si>
  <si>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</si>
  <si>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</si>
  <si>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</si>
  <si>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</si>
  <si>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</si>
  <si>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</si>
  <si>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</si>
  <si>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</si>
  <si>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</si>
  <si>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</si>
  <si>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</si>
  <si>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</si>
  <si>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</si>
  <si>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</si>
  <si>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</si>
  <si>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</si>
  <si>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</si>
  <si>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</si>
  <si>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</si>
  <si>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</si>
  <si>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</si>
  <si>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</si>
  <si>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</si>
  <si>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</si>
  <si>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</si>
  <si>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</si>
  <si>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</si>
  <si>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</si>
  <si>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</si>
  <si>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</si>
  <si>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</si>
  <si>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</si>
  <si>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</si>
  <si>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</si>
  <si>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</si>
  <si>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</si>
  <si>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</si>
  <si>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</si>
  <si>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</si>
  <si>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</si>
  <si>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</si>
  <si>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</si>
  <si>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</si>
  <si>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</si>
  <si>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</si>
  <si>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</si>
  <si>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</si>
  <si>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</si>
  <si>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</si>
  <si>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</si>
  <si>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</si>
  <si>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</si>
  <si>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</si>
  <si>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</si>
  <si>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</si>
  <si>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</si>
  <si>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</si>
  <si>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</si>
  <si>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</si>
  <si>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</si>
  <si>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</si>
  <si>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</si>
  <si>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</si>
  <si>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</si>
  <si>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</si>
  <si>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</si>
  <si>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</si>
  <si>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</si>
  <si>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</si>
  <si>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</si>
  <si>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</si>
  <si>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</si>
  <si>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</si>
  <si>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</si>
  <si>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</si>
  <si>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</si>
  <si>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</si>
  <si>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</si>
  <si>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</si>
  <si>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</si>
  <si>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</si>
  <si>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</si>
  <si>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</si>
  <si>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</si>
  <si>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</si>
  <si>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</si>
  <si>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</si>
  <si>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</si>
  <si>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</si>
  <si>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</si>
  <si>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</si>
  <si>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</si>
  <si>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</si>
  <si>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</si>
  <si>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</si>
  <si>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</si>
  <si>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</si>
  <si>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</si>
  <si>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</si>
  <si>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</si>
  <si>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</si>
  <si>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</si>
  <si>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</si>
  <si>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</si>
  <si>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</si>
  <si>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</si>
  <si>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</si>
  <si>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</si>
  <si>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</si>
  <si>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</si>
  <si>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</si>
  <si>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</si>
  <si>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</si>
  <si>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</si>
  <si>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</si>
  <si>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</si>
  <si>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</si>
  <si>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</si>
  <si>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</si>
  <si>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</si>
  <si>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</si>
  <si>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</si>
  <si>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</si>
  <si>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</si>
  <si>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</si>
  <si>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</si>
  <si>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</si>
  <si>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</si>
  <si>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</si>
  <si>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</si>
  <si>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</si>
  <si>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</si>
  <si>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</si>
  <si>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</si>
  <si>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</si>
  <si>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</si>
  <si>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</si>
  <si>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</si>
  <si>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</si>
  <si>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</si>
  <si>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</si>
  <si>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</si>
  <si>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</si>
  <si>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</si>
  <si>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</si>
  <si>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</si>
  <si>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</si>
  <si>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</si>
  <si>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</si>
  <si>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</si>
  <si>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</si>
  <si>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</si>
  <si>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</si>
  <si>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</si>
  <si>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</si>
  <si>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</si>
  <si>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</si>
  <si>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</si>
  <si>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</si>
  <si>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</si>
  <si>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</si>
  <si>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</si>
  <si>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</si>
  <si>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</si>
  <si>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</si>
  <si>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</si>
  <si>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</si>
  <si>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</si>
  <si>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</si>
  <si>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</si>
  <si>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</si>
  <si>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</si>
  <si>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</si>
  <si>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</si>
  <si>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</si>
  <si>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</si>
  <si>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</si>
  <si>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</si>
  <si>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</si>
  <si>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</si>
  <si>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</si>
  <si>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</si>
  <si>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</si>
  <si>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</si>
  <si>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</si>
  <si>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</si>
  <si>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</si>
  <si>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</si>
  <si>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</si>
  <si>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</si>
  <si>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</si>
  <si>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</si>
  <si>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</si>
  <si>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</si>
  <si>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</si>
  <si>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</si>
  <si>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</si>
  <si>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</si>
  <si>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</si>
  <si>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</si>
  <si>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</si>
  <si>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</si>
  <si>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</si>
  <si>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</si>
  <si>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</si>
  <si>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</si>
  <si>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</si>
  <si>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</si>
  <si>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</si>
  <si>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</si>
  <si>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</si>
  <si>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</si>
  <si>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</si>
  <si>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</si>
  <si>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</si>
  <si>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</si>
  <si>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</si>
  <si>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</si>
  <si>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</si>
  <si>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</si>
  <si>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</si>
  <si>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</si>
  <si>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</si>
  <si>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</si>
  <si>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</si>
  <si>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</si>
  <si>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</si>
  <si>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</si>
  <si>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</si>
  <si>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</si>
  <si>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</si>
  <si>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</si>
  <si>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</si>
  <si>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</si>
  <si>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</si>
  <si>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</si>
  <si>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</si>
  <si>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</si>
  <si>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</si>
  <si>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</si>
  <si>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</si>
  <si>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</si>
  <si>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</si>
  <si>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</si>
  <si>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</si>
  <si>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</si>
  <si>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</si>
  <si>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</si>
  <si>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</si>
  <si>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</si>
  <si>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</si>
  <si>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</si>
  <si>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</si>
  <si>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</si>
  <si>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</si>
  <si>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</si>
  <si>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</si>
  <si>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</si>
  <si>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</si>
  <si>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</si>
  <si>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</si>
  <si>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</si>
  <si>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</si>
  <si>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</si>
  <si>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</si>
  <si>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</si>
  <si>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</si>
  <si>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</si>
  <si>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</si>
  <si>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</si>
  <si>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</si>
  <si>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</si>
  <si>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</si>
  <si>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</si>
  <si>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</si>
  <si>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</si>
  <si>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</si>
  <si>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</si>
  <si>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</si>
  <si>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</si>
  <si>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</si>
  <si>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</si>
  <si>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</si>
  <si>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</si>
  <si>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</si>
  <si>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</si>
  <si>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</si>
  <si>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</si>
  <si>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</si>
  <si>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</si>
  <si>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</si>
  <si>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</si>
  <si>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</si>
  <si>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</si>
  <si>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</si>
  <si>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</si>
  <si>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</si>
  <si>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</si>
  <si>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</si>
  <si>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</si>
  <si>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</si>
  <si>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</si>
  <si>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</si>
  <si>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</si>
  <si>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</si>
  <si>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</si>
  <si>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</si>
  <si>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</si>
  <si>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</si>
  <si>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</si>
  <si>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</si>
  <si>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</si>
  <si>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</si>
  <si>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</si>
  <si>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</si>
  <si>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</si>
  <si>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</si>
  <si>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</si>
  <si>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</si>
  <si>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</si>
  <si>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</si>
  <si>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</si>
  <si>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</si>
  <si>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</si>
  <si>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</si>
  <si>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</si>
  <si>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</si>
  <si>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</si>
  <si>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</si>
  <si>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</si>
  <si>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</si>
  <si>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</si>
  <si>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</si>
  <si>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</si>
  <si>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</si>
  <si>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</si>
  <si>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</si>
  <si>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</si>
  <si>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</si>
  <si>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</si>
  <si>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</si>
  <si>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</si>
  <si>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</si>
  <si>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</si>
  <si>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</si>
  <si>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</si>
  <si>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</si>
  <si>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</si>
  <si>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</si>
  <si>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</si>
  <si>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</si>
  <si>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</si>
  <si>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</si>
  <si>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</si>
  <si>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</si>
  <si>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</si>
  <si>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</si>
  <si>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</si>
  <si>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</si>
  <si>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</si>
  <si>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</si>
  <si>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</si>
  <si>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</si>
  <si>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</si>
  <si>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</si>
  <si>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</si>
  <si>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</si>
  <si>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</si>
  <si>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</si>
  <si>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</si>
  <si>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</si>
  <si>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</si>
  <si>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</si>
  <si>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</si>
  <si>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</si>
  <si>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</si>
  <si>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</si>
  <si>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</si>
  <si>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</si>
  <si>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</si>
  <si>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</si>
  <si>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</si>
  <si>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</si>
  <si>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</si>
  <si>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</si>
  <si>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</si>
  <si>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</si>
  <si>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</si>
  <si>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</si>
  <si>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</si>
  <si>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</si>
  <si>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</si>
  <si>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</si>
  <si>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</si>
  <si>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</si>
  <si>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</si>
  <si>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</si>
  <si>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</si>
  <si>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</si>
  <si>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</si>
  <si>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</si>
  <si>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</si>
  <si>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</si>
  <si>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</si>
  <si>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</si>
  <si>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</si>
  <si>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</si>
  <si>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</si>
  <si>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</si>
  <si>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</si>
  <si>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</si>
  <si>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</si>
  <si>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</si>
  <si>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</si>
  <si>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</si>
  <si>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</si>
  <si>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</si>
  <si>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</si>
  <si>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</si>
  <si>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</si>
  <si>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</si>
  <si>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</si>
  <si>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</si>
  <si>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</si>
  <si>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</si>
  <si>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</si>
  <si>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</si>
  <si>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</si>
  <si>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</si>
  <si>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</si>
  <si>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</si>
  <si>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</si>
  <si>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</si>
  <si>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</si>
  <si>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</si>
  <si>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</si>
  <si>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</si>
  <si>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</si>
  <si>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</si>
  <si>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</si>
  <si>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</si>
  <si>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</si>
  <si>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</si>
  <si>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</si>
  <si>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</si>
  <si>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</si>
  <si>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</si>
  <si>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</si>
  <si>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</si>
  <si>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</si>
  <si>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</si>
  <si>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</si>
  <si>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</si>
  <si>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</si>
  <si>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</si>
  <si>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</si>
  <si>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</si>
  <si>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</si>
  <si>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</si>
  <si>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</si>
  <si>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</si>
  <si>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</si>
  <si>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</si>
  <si>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</si>
  <si>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</si>
  <si>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</si>
  <si>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</si>
  <si>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</si>
  <si>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</si>
  <si>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</si>
  <si>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</si>
  <si>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</si>
  <si>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</si>
  <si>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</si>
  <si>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</si>
  <si>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</si>
  <si>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</si>
  <si>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</si>
  <si>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</si>
  <si>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</si>
  <si>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</si>
  <si>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</si>
  <si>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</si>
  <si>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</si>
  <si>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</si>
  <si>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</si>
  <si>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</si>
  <si>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</si>
  <si>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</si>
  <si>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</si>
  <si>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</si>
  <si>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</si>
  <si>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</si>
  <si>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</si>
  <si>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</si>
  <si>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</si>
  <si>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</si>
  <si>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</si>
  <si>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</si>
  <si>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</si>
  <si>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</si>
  <si>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</si>
  <si>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</si>
  <si>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</si>
  <si>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</si>
  <si>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</si>
  <si>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</si>
  <si>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</si>
  <si>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</si>
  <si>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</si>
  <si>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</si>
  <si>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</si>
  <si>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</si>
  <si>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</si>
  <si>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</si>
  <si>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</si>
  <si>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</si>
  <si>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</si>
  <si>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</si>
  <si>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</si>
  <si>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</si>
  <si>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</si>
  <si>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</si>
  <si>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</si>
  <si>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</si>
  <si>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</si>
  <si>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</si>
  <si>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</si>
  <si>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</si>
  <si>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</si>
  <si>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</si>
  <si>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</si>
  <si>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</si>
  <si>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</si>
  <si>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</si>
  <si>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</si>
  <si>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</si>
  <si>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</si>
  <si>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</si>
  <si>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</si>
  <si>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</si>
  <si>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</si>
  <si>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</si>
  <si>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</si>
  <si>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</si>
  <si>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</si>
  <si>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</si>
  <si>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</si>
  <si>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</si>
  <si>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</si>
  <si>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</si>
  <si>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</si>
  <si>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</si>
  <si>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</si>
  <si>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</si>
  <si>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</si>
  <si>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</si>
  <si>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</si>
  <si>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</si>
  <si>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</si>
  <si>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</si>
  <si>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</si>
  <si>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</si>
  <si>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</si>
  <si>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</si>
  <si>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</si>
  <si>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</si>
  <si>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</si>
  <si>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</si>
  <si>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</si>
  <si>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</si>
  <si>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</si>
  <si>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</si>
  <si>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</si>
  <si>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</si>
  <si>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</si>
  <si>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</si>
  <si>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</si>
  <si>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</si>
  <si>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</si>
  <si>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</si>
  <si>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</si>
  <si>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</si>
  <si>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</si>
  <si>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</si>
  <si>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</si>
  <si>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</si>
  <si>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</si>
  <si>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</si>
  <si>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</si>
  <si>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</si>
  <si>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</si>
  <si>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</si>
  <si>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</si>
  <si>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</si>
  <si>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</si>
  <si>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</si>
  <si>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</si>
  <si>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</si>
  <si>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</si>
  <si>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</si>
  <si>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</si>
  <si>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</si>
  <si>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</si>
  <si>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</si>
  <si>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</si>
  <si>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</si>
  <si>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</si>
  <si>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</si>
  <si>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</si>
  <si>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</si>
  <si>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</si>
  <si>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</si>
  <si>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</si>
  <si>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</si>
  <si>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</si>
  <si>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</si>
  <si>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</si>
  <si>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</si>
  <si>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</si>
  <si>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</si>
  <si>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</si>
  <si>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</si>
  <si>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</si>
  <si>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</si>
  <si>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</si>
  <si>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</si>
  <si>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</si>
  <si>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</si>
  <si>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</si>
  <si>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</si>
  <si>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</si>
  <si>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</si>
  <si>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</si>
  <si>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</si>
  <si>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</si>
  <si>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</si>
  <si>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</si>
  <si>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</si>
  <si>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</si>
  <si>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</si>
  <si>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</si>
  <si>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</si>
  <si>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</si>
  <si>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</si>
  <si>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</si>
  <si>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</si>
  <si>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</si>
  <si>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</si>
  <si>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</si>
  <si>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</si>
  <si>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</si>
  <si>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</si>
  <si>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</si>
  <si>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</si>
  <si>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</si>
  <si>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</si>
  <si>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</si>
  <si>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</si>
  <si>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</si>
  <si>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</si>
  <si>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</si>
  <si>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</si>
  <si>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</si>
  <si>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</si>
  <si>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</si>
  <si>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</si>
  <si>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</si>
  <si>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</si>
  <si>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</si>
  <si>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</si>
  <si>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</si>
  <si>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</si>
  <si>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</si>
  <si>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</si>
  <si>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</si>
  <si>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</si>
  <si>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</si>
  <si>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</si>
  <si>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</si>
  <si>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</si>
  <si>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</si>
  <si>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</si>
  <si>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</si>
  <si>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</si>
  <si>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</si>
  <si>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</si>
  <si>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</si>
  <si>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</si>
  <si>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</si>
  <si>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</si>
  <si>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</si>
  <si>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</si>
  <si>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</si>
  <si>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</si>
  <si>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</si>
  <si>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</si>
  <si>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</si>
  <si>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</si>
  <si>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</si>
  <si>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</si>
  <si>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</si>
  <si>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</si>
  <si>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</si>
  <si>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</si>
  <si>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</si>
  <si>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</si>
  <si>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</si>
  <si>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</si>
  <si>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</si>
  <si>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</si>
  <si>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</si>
  <si>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</si>
  <si>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</si>
  <si>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</si>
  <si>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</si>
  <si>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</si>
  <si>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</si>
  <si>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</si>
  <si>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</si>
  <si>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</si>
  <si>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</si>
  <si>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</si>
  <si>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</si>
  <si>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</si>
  <si>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</si>
  <si>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</si>
  <si>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</si>
  <si>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</si>
  <si>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</si>
  <si>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</si>
  <si>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</si>
  <si>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</si>
  <si>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</si>
  <si>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</si>
  <si>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</si>
  <si>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</si>
  <si>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</si>
  <si>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</si>
  <si>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</si>
  <si>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</si>
  <si>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</si>
  <si>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</si>
  <si>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</si>
  <si>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</si>
  <si>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</si>
  <si>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</si>
  <si>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</si>
  <si>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</si>
  <si>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</si>
  <si>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</si>
  <si>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</si>
  <si>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</si>
  <si>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</si>
  <si>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</si>
  <si>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</si>
  <si>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</si>
  <si>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</si>
  <si>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</si>
  <si>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</si>
  <si>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</si>
  <si>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</si>
  <si>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</si>
  <si>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</si>
  <si>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</si>
  <si>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</si>
  <si>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</si>
  <si>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</si>
  <si>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</si>
  <si>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</si>
  <si>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</si>
  <si>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</si>
  <si>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</si>
  <si>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</si>
  <si>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</si>
  <si>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</si>
  <si>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</si>
  <si>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</si>
  <si>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</si>
  <si>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</si>
  <si>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</si>
  <si>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</si>
  <si>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</si>
  <si>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</si>
  <si>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</si>
  <si>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</si>
  <si>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</si>
  <si>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</si>
  <si>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</si>
  <si>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</si>
  <si>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</si>
  <si>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</si>
  <si>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</si>
  <si>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</si>
  <si>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</si>
  <si>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</si>
  <si>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</si>
  <si>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</si>
  <si>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</si>
  <si>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</si>
  <si>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</si>
  <si>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</si>
  <si>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</si>
  <si>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</si>
  <si>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</si>
  <si>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</si>
  <si>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</si>
  <si>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</si>
  <si>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</si>
  <si>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</si>
  <si>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</si>
  <si>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</si>
  <si>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</si>
  <si>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</si>
  <si>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</si>
  <si>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</si>
  <si>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</si>
  <si>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</si>
  <si>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</si>
  <si>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</si>
  <si>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</si>
  <si>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</si>
  <si>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</si>
  <si>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</si>
  <si>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</si>
  <si>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</si>
  <si>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</si>
  <si>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</si>
  <si>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</si>
  <si>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</si>
  <si>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</si>
  <si>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</si>
  <si>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</si>
  <si>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</si>
  <si>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</si>
  <si>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</si>
  <si>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</si>
  <si>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</si>
  <si>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</si>
  <si>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</si>
  <si>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</si>
  <si>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</si>
  <si>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</si>
  <si>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</si>
  <si>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</si>
  <si>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</si>
  <si>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</si>
  <si>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</si>
  <si>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</si>
  <si>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</si>
  <si>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</si>
  <si>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</si>
  <si>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</si>
  <si>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</si>
  <si>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</si>
  <si>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</si>
  <si>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</si>
  <si>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</si>
  <si>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</si>
  <si>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</si>
  <si>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</si>
  <si>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</si>
  <si>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</si>
  <si>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</si>
  <si>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</si>
  <si>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</si>
  <si>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</si>
  <si>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</si>
  <si>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</si>
  <si>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</si>
  <si>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</si>
  <si>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</si>
  <si>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</si>
  <si>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</si>
  <si>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</si>
  <si>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</si>
  <si>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</si>
  <si>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</si>
  <si>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</si>
  <si>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</si>
  <si>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</si>
  <si>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</si>
  <si>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</si>
  <si>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</si>
  <si>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</si>
  <si>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</si>
  <si>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</si>
  <si>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</si>
  <si>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</si>
  <si>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</si>
  <si>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</si>
  <si>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</si>
  <si>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</si>
  <si>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</si>
  <si>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</si>
  <si>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</si>
  <si>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</si>
  <si>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</si>
  <si>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</si>
  <si>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</si>
  <si>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</si>
  <si>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</si>
  <si>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</si>
  <si>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</si>
  <si>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</si>
  <si>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</si>
  <si>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</si>
  <si>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</si>
  <si>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</si>
  <si>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</si>
  <si>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</si>
  <si>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</si>
  <si>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</si>
  <si>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</si>
  <si>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</si>
  <si>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</si>
  <si>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</si>
  <si>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</si>
  <si>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</si>
  <si>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</si>
  <si>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</si>
  <si>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</si>
  <si>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</si>
  <si>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</si>
  <si>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</si>
  <si>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</si>
  <si>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</si>
  <si>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</si>
  <si>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</si>
  <si>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</si>
  <si>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</si>
  <si>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</si>
  <si>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</si>
  <si>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</si>
  <si>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</si>
  <si>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</si>
  <si>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</si>
  <si>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</si>
  <si>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</si>
  <si>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</si>
  <si>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</si>
  <si>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</si>
  <si>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</si>
  <si>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</si>
  <si>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</si>
  <si>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</si>
  <si>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</si>
  <si>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</si>
  <si>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</si>
  <si>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</si>
  <si>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</si>
  <si>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</si>
  <si>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</si>
  <si>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</si>
  <si>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</si>
  <si>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</si>
  <si>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</si>
  <si>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</si>
  <si>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</si>
  <si>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</si>
  <si>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</si>
  <si>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</si>
  <si>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</si>
  <si>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</si>
  <si>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</si>
  <si>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</si>
  <si>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</si>
  <si>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</si>
  <si>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</si>
  <si>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</si>
  <si>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</si>
  <si>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</si>
  <si>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</si>
  <si>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</si>
  <si>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</si>
  <si>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</si>
  <si>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</si>
  <si>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</si>
  <si>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</si>
  <si>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</si>
  <si>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</si>
  <si>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</si>
  <si>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</si>
  <si>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</si>
  <si>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</si>
  <si>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</si>
  <si>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</si>
  <si>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</si>
  <si>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</si>
  <si>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</si>
  <si>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</si>
  <si>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</si>
  <si>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</si>
  <si>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</si>
  <si>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</si>
  <si>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</si>
  <si>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</si>
  <si>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</si>
  <si>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</si>
  <si>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</si>
  <si>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</si>
  <si>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</si>
  <si>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</si>
  <si>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</si>
  <si>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</si>
  <si>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</si>
  <si>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</si>
  <si>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</si>
  <si>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</si>
  <si>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</si>
  <si>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</si>
  <si>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</si>
  <si>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</si>
  <si>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</si>
  <si>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</si>
  <si>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</si>
  <si>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</si>
  <si>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</si>
  <si>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</si>
  <si>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</si>
  <si>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</si>
  <si>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</si>
  <si>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</si>
  <si>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</si>
  <si>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</si>
  <si>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</si>
  <si>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</si>
  <si>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</si>
  <si>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</si>
  <si>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</si>
  <si>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</si>
  <si>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</si>
  <si>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</si>
  <si>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</si>
  <si>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</si>
  <si>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</si>
  <si>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</si>
  <si>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</si>
  <si>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</si>
  <si>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</si>
  <si>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</si>
  <si>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</si>
  <si>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</si>
  <si>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</si>
  <si>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</si>
  <si>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</si>
  <si>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</si>
  <si>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</si>
  <si>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</si>
  <si>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</si>
  <si>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</si>
  <si>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</si>
  <si>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</si>
  <si>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</si>
  <si>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</si>
  <si>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</si>
  <si>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</si>
  <si>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</si>
  <si>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</si>
  <si>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</si>
  <si>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</si>
  <si>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</si>
  <si>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</si>
  <si>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</si>
  <si>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</si>
  <si>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</si>
  <si>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</si>
  <si>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</si>
  <si>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</si>
  <si>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</si>
  <si>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</si>
  <si>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</si>
  <si>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</si>
  <si>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</si>
  <si>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</si>
  <si>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</si>
  <si>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</si>
  <si>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</si>
  <si>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</si>
  <si>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</si>
  <si>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</si>
  <si>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</si>
  <si>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</si>
  <si>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</si>
  <si>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</si>
  <si>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</si>
  <si>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</si>
  <si>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</si>
  <si>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</si>
  <si>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</si>
  <si>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</si>
  <si>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</si>
  <si>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</si>
  <si>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</si>
  <si>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</si>
  <si>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</si>
  <si>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</si>
  <si>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</si>
  <si>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</si>
  <si>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</si>
  <si>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</si>
  <si>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</si>
  <si>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</si>
  <si>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</si>
  <si>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</si>
  <si>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</si>
  <si>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</si>
  <si>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</si>
  <si>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</si>
  <si>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</si>
  <si>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</si>
  <si>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</si>
  <si>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</si>
  <si>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</si>
  <si>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</si>
  <si>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</si>
  <si>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</si>
  <si>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</si>
  <si>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</si>
  <si>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</si>
  <si>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</si>
  <si>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</si>
  <si>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</si>
  <si>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</si>
  <si>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</si>
  <si>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</si>
  <si>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</si>
  <si>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</si>
  <si>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</si>
  <si>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</si>
  <si>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</si>
  <si>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</si>
  <si>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</si>
  <si>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</si>
  <si>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</si>
  <si>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</si>
  <si>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</si>
  <si>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</si>
  <si>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</si>
  <si>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</si>
  <si>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</si>
  <si>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</si>
  <si>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</si>
  <si>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</si>
  <si>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</si>
  <si>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</si>
  <si>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</si>
  <si>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</si>
  <si>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</si>
  <si>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</si>
  <si>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</si>
  <si>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</si>
  <si>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</si>
  <si>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</si>
  <si>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</si>
  <si>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</si>
  <si>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</si>
  <si>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</si>
  <si>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</si>
  <si>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</si>
  <si>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</si>
  <si>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</si>
  <si>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</si>
  <si>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</si>
  <si>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</si>
  <si>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</si>
  <si>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</si>
  <si>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</si>
  <si>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</si>
  <si>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</si>
  <si>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</si>
  <si>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</si>
  <si>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</si>
  <si>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</si>
  <si>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</si>
  <si>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</si>
  <si>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</si>
  <si>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</si>
  <si>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</si>
  <si>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</si>
  <si>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</si>
  <si>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</si>
  <si>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</si>
  <si>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</si>
  <si>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</si>
  <si>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</si>
  <si>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</si>
  <si>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</si>
  <si>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</si>
  <si>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</si>
  <si>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</si>
  <si>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</si>
  <si>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</si>
  <si>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</si>
  <si>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</si>
  <si>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</si>
  <si>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</si>
  <si>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</si>
  <si>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</si>
  <si>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</si>
  <si>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</si>
  <si>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</si>
  <si>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</si>
  <si>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</si>
  <si>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</si>
  <si>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</si>
  <si>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</si>
  <si>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</si>
  <si>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</si>
  <si>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</si>
  <si>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</si>
  <si>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</si>
  <si>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</si>
  <si>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</si>
  <si>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</si>
  <si>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</si>
  <si>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</si>
  <si>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</si>
  <si>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</si>
  <si>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</si>
  <si>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</si>
  <si>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</si>
  <si>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</si>
  <si>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</si>
  <si>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</si>
  <si>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</si>
  <si>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</si>
  <si>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</si>
  <si>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</si>
  <si>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</si>
  <si>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</si>
  <si>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</si>
  <si>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</si>
  <si>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</si>
  <si>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</si>
  <si>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</si>
  <si>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</si>
  <si>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</si>
  <si>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</si>
  <si>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</si>
  <si>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</si>
  <si>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</si>
  <si>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</si>
  <si>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</si>
  <si>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</si>
  <si>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</si>
  <si>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</si>
  <si>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</si>
  <si>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</si>
  <si>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</si>
  <si>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</si>
  <si>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</si>
  <si>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</si>
  <si>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</si>
  <si>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</si>
  <si>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</si>
  <si>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</si>
  <si>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</si>
  <si>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</si>
  <si>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</si>
  <si>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</si>
  <si>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</si>
  <si>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</si>
  <si>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</si>
  <si>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</si>
  <si>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</si>
  <si>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</si>
  <si>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</si>
  <si>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</si>
  <si>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</si>
  <si>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</si>
  <si>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</si>
  <si>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</si>
  <si>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</si>
  <si>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</si>
  <si>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</si>
  <si>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</si>
  <si>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</si>
  <si>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</si>
  <si>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</si>
  <si>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</si>
  <si>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</si>
  <si>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</si>
  <si>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</si>
  <si>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</si>
  <si>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</si>
  <si>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</si>
  <si>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</si>
  <si>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</si>
  <si>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</si>
  <si>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</si>
  <si>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</si>
  <si>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</si>
  <si>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</si>
  <si>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</si>
  <si>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</si>
  <si>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</si>
  <si>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</si>
  <si>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</si>
  <si>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</si>
  <si>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</si>
  <si>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</si>
  <si>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</si>
  <si>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</si>
  <si>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</si>
  <si>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</si>
  <si>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</si>
  <si>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</si>
  <si>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</si>
  <si>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</si>
  <si>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</si>
  <si>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</si>
  <si>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</si>
  <si>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</si>
  <si>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</si>
  <si>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</si>
  <si>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</si>
  <si>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</si>
  <si>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</si>
  <si>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</si>
  <si>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</si>
  <si>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</si>
  <si>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</si>
  <si>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</si>
  <si>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</si>
  <si>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</si>
  <si>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</si>
  <si>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</si>
  <si>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</si>
  <si>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</si>
  <si>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</si>
  <si>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</si>
  <si>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</si>
  <si>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</si>
  <si>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</si>
  <si>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</si>
  <si>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</si>
  <si>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</si>
  <si>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</si>
  <si>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</si>
  <si>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</si>
  <si>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</si>
  <si>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</si>
  <si>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</si>
  <si>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</si>
  <si>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</si>
  <si>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</si>
  <si>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</si>
  <si>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</si>
  <si>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</si>
  <si>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</si>
  <si>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</si>
  <si>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</si>
  <si>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</si>
  <si>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</si>
  <si>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</si>
  <si>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</si>
  <si>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</si>
  <si>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</si>
  <si>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</si>
  <si>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</si>
  <si>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</si>
  <si>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</si>
  <si>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</si>
  <si>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</si>
  <si>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</si>
  <si>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</si>
  <si>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</si>
  <si>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</si>
  <si>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</si>
  <si>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</si>
  <si>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</si>
  <si>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</si>
  <si>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</si>
  <si>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</si>
  <si>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</si>
  <si>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</si>
  <si>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</si>
  <si>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</si>
  <si>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</si>
  <si>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</si>
  <si>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</si>
  <si>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</si>
  <si>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</si>
  <si>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</si>
  <si>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</si>
  <si>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</si>
  <si>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</si>
  <si>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</si>
  <si>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</si>
  <si>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</si>
  <si>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</si>
  <si>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</si>
  <si>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</si>
  <si>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</si>
  <si>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</si>
  <si>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</si>
  <si>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</si>
  <si>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</si>
  <si>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</si>
  <si>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</si>
  <si>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</si>
  <si>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</si>
  <si>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</si>
  <si>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</si>
  <si>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</si>
  <si>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</si>
  <si>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</si>
  <si>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</si>
  <si>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</si>
  <si>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</si>
  <si>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</si>
  <si>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</si>
  <si>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</si>
  <si>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</si>
  <si>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</si>
  <si>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</si>
  <si>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</si>
  <si>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</si>
  <si>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</si>
  <si>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</si>
  <si>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</si>
  <si>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</si>
  <si>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</si>
  <si>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</si>
  <si>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</si>
  <si>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</si>
  <si>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</si>
  <si>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</si>
  <si>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</si>
  <si>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</si>
  <si>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</si>
  <si>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</si>
  <si>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</si>
  <si>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</si>
  <si>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</si>
  <si>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</si>
  <si>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</si>
  <si>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</si>
  <si>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</si>
  <si>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</si>
  <si>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</si>
  <si>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</si>
  <si>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</si>
  <si>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</si>
  <si>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</si>
  <si>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</si>
  <si>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</si>
  <si>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</si>
  <si>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</si>
  <si>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</si>
  <si>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</si>
  <si>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</si>
  <si>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</si>
  <si>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</si>
  <si>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</si>
  <si>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</si>
  <si>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</si>
  <si>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</si>
  <si>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</si>
  <si>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</si>
  <si>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</si>
  <si>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</si>
  <si>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</si>
  <si>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</si>
  <si>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</si>
  <si>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</si>
  <si>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</si>
  <si>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</si>
  <si>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</si>
  <si>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</si>
  <si>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</si>
  <si>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</si>
  <si>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</si>
  <si>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</si>
  <si>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</si>
  <si>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</si>
  <si>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</si>
  <si>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</si>
  <si>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</si>
  <si>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</si>
  <si>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</si>
  <si>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</si>
  <si>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</si>
  <si>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</si>
  <si>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</si>
  <si>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</si>
  <si>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</si>
  <si>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</si>
  <si>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</si>
  <si>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</si>
  <si>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</si>
  <si>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</si>
  <si>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</si>
  <si>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</si>
  <si>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</si>
  <si>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</si>
  <si>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</si>
  <si>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</si>
  <si>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</si>
  <si>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</si>
  <si>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</si>
  <si>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</si>
  <si>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</si>
  <si>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</si>
  <si>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</si>
  <si>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</si>
  <si>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</si>
  <si>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</si>
  <si>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</si>
  <si>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</si>
  <si>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</si>
  <si>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</si>
  <si>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</si>
  <si>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</si>
  <si>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</si>
  <si>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</si>
  <si>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</si>
  <si>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</si>
  <si>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</si>
  <si>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</si>
  <si>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</si>
  <si>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</si>
  <si>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</si>
  <si>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</si>
  <si>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</si>
  <si>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</si>
  <si>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</si>
  <si>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</si>
  <si>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</si>
  <si>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</si>
  <si>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</si>
  <si>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</si>
  <si>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</si>
  <si>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</si>
  <si>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</si>
  <si>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</si>
  <si>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</si>
  <si>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</si>
  <si>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</si>
  <si>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</si>
  <si>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</si>
  <si>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</si>
  <si>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</si>
  <si>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</si>
  <si>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</si>
  <si>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</si>
  <si>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</si>
  <si>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</si>
  <si>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</si>
  <si>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</si>
  <si>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</si>
  <si>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</si>
  <si>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</si>
  <si>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</si>
  <si>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</si>
  <si>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</si>
  <si>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</si>
  <si>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</si>
  <si>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</si>
  <si>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</si>
  <si>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</si>
  <si>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</si>
  <si>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</si>
  <si>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</si>
  <si>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</si>
  <si>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</si>
  <si>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</si>
  <si>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</si>
  <si>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</si>
  <si>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</si>
  <si>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</si>
  <si>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</si>
  <si>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</si>
  <si>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</si>
  <si>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</si>
  <si>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</si>
  <si>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</si>
  <si>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</si>
  <si>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</si>
  <si>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</si>
  <si>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</si>
  <si>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</si>
  <si>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</si>
  <si>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</si>
  <si>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</si>
  <si>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</si>
  <si>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</si>
  <si>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</si>
  <si>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</si>
  <si>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</si>
  <si>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</si>
  <si>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</si>
  <si>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</si>
  <si>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</si>
  <si>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</si>
  <si>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</si>
  <si>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</si>
  <si>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</si>
  <si>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</si>
  <si>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</si>
  <si>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</si>
  <si>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</si>
  <si>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</si>
  <si>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</si>
  <si>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</si>
  <si>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</si>
  <si>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</si>
  <si>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</si>
  <si>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</si>
  <si>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</si>
  <si>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</si>
  <si>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</si>
  <si>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</si>
  <si>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</si>
  <si>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</si>
  <si>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</si>
  <si>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</si>
  <si>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</si>
  <si>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</si>
  <si>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</si>
  <si>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</si>
  <si>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</si>
  <si>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</si>
  <si>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</si>
  <si>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</si>
  <si>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</si>
  <si>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</si>
  <si>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</si>
  <si>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</si>
  <si>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</si>
  <si>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</si>
  <si>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</si>
  <si>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</si>
  <si>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</si>
  <si>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</si>
  <si>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</si>
  <si>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</si>
  <si>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</si>
  <si>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</si>
  <si>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</si>
  <si>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</si>
  <si>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</si>
  <si>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</si>
  <si>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</si>
  <si>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</si>
  <si>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</si>
  <si>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</si>
  <si>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</si>
  <si>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</si>
  <si>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</si>
  <si>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</si>
  <si>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</si>
  <si>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</si>
  <si>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</si>
  <si>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</si>
  <si>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</si>
  <si>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</si>
  <si>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</si>
  <si>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</si>
  <si>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</si>
  <si>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</si>
  <si>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</si>
  <si>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</si>
  <si>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</si>
  <si>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</si>
  <si>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</si>
  <si>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</si>
  <si>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</si>
  <si>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</si>
  <si>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</si>
  <si>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</si>
  <si>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</si>
  <si>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</si>
  <si>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</si>
  <si>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</si>
  <si>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</si>
  <si>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</si>
  <si>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</si>
  <si>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</si>
  <si>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</si>
  <si>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</si>
  <si>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</si>
  <si>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</si>
  <si>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</si>
  <si>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</si>
  <si>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</si>
  <si>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</si>
  <si>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</si>
  <si>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</si>
  <si>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</si>
  <si>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</si>
  <si>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</si>
  <si>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</si>
  <si>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</si>
  <si>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</si>
  <si>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</si>
  <si>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</si>
  <si>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</si>
  <si>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</si>
  <si>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</si>
  <si>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</si>
  <si>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</si>
  <si>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</si>
  <si>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</si>
  <si>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</si>
  <si>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</si>
  <si>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</si>
  <si>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</si>
  <si>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</si>
  <si>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</si>
  <si>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</si>
  <si>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</si>
  <si>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</si>
  <si>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</si>
  <si>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</si>
  <si>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</si>
  <si>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</si>
  <si>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</si>
  <si>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</si>
  <si>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</si>
  <si>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</si>
  <si>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</si>
  <si>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</si>
  <si>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</si>
  <si>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</si>
  <si>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</si>
  <si>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</si>
  <si>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</si>
  <si>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</si>
  <si>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</si>
  <si>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</si>
  <si>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</si>
  <si>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</si>
  <si>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</si>
  <si>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</si>
  <si>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</si>
  <si>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</si>
  <si>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</si>
  <si>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</si>
  <si>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</si>
  <si>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</si>
  <si>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</si>
  <si>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</si>
  <si>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</si>
  <si>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</si>
  <si>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</si>
  <si>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</si>
  <si>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</si>
  <si>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</si>
  <si>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</si>
  <si>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</si>
  <si>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</si>
  <si>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</si>
  <si>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</si>
  <si>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</si>
  <si>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</si>
  <si>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</si>
  <si>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</si>
  <si>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</si>
  <si>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</si>
  <si>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</si>
  <si>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</si>
  <si>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</si>
  <si>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</si>
  <si>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</si>
  <si>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</si>
  <si>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</si>
  <si>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</si>
  <si>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</si>
  <si>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</si>
  <si>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</si>
  <si>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</si>
  <si>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</si>
  <si>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</si>
  <si>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</si>
  <si>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</si>
  <si>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</si>
  <si>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</si>
  <si>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</si>
  <si>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</si>
  <si>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</si>
  <si>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</si>
  <si>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</si>
  <si>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</si>
  <si>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</si>
  <si>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</si>
  <si>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</si>
  <si>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</si>
  <si>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</si>
  <si>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</si>
  <si>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</si>
  <si>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</si>
  <si>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</si>
  <si>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</si>
  <si>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</si>
  <si>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</si>
  <si>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</si>
  <si>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</si>
  <si>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</si>
  <si>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</si>
  <si>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</si>
  <si>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</si>
  <si>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</si>
  <si>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</si>
  <si>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</si>
  <si>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</si>
  <si>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</si>
  <si>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</si>
  <si>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</si>
  <si>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</si>
  <si>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</si>
  <si>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</si>
  <si>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</si>
  <si>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</si>
  <si>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</si>
  <si>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</si>
  <si>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</si>
  <si>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</si>
  <si>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</si>
  <si>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</si>
  <si>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</si>
  <si>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</si>
  <si>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</si>
  <si>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</si>
  <si>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</si>
  <si>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</si>
  <si>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</si>
  <si>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</si>
  <si>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</si>
  <si>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</si>
  <si>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</si>
  <si>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</si>
  <si>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</si>
  <si>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</si>
  <si>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</si>
  <si>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</si>
  <si>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</si>
  <si>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</si>
  <si>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</si>
  <si>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</si>
  <si>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</si>
  <si>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</si>
  <si>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</si>
  <si>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</si>
  <si>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</si>
  <si>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</si>
  <si>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</si>
  <si>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</si>
  <si>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</si>
  <si>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</si>
  <si>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</si>
  <si>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</si>
  <si>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</si>
  <si>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</si>
  <si>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</si>
  <si>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</si>
  <si>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</si>
  <si>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</si>
  <si>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</si>
  <si>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</si>
  <si>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</si>
  <si>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</si>
  <si>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</si>
  <si>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</si>
  <si>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</si>
  <si>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</si>
  <si>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</si>
  <si>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</si>
  <si>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</si>
  <si>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</si>
  <si>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</si>
  <si>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</si>
  <si>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</si>
  <si>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</si>
  <si>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</si>
  <si>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</si>
  <si>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</si>
  <si>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</si>
  <si>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</si>
  <si>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</si>
  <si>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</si>
  <si>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</si>
  <si>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</si>
  <si>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</si>
  <si>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</si>
  <si>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</si>
  <si>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</si>
  <si>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</si>
  <si>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</si>
  <si>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</si>
  <si>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</si>
  <si>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</si>
  <si>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</si>
  <si>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</si>
  <si>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</si>
  <si>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</si>
  <si>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</si>
  <si>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</si>
  <si>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</si>
  <si>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</si>
  <si>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</si>
  <si>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</si>
  <si>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</si>
  <si>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</si>
  <si>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</si>
  <si>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</si>
  <si>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</si>
  <si>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</si>
  <si>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</si>
  <si>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</si>
  <si>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</si>
  <si>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</si>
  <si>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</si>
  <si>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</si>
  <si>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</si>
  <si>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</si>
  <si>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</si>
  <si>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</si>
  <si>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</si>
  <si>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</si>
  <si>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</si>
  <si>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</si>
  <si>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</si>
  <si>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</si>
  <si>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</si>
  <si>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</si>
  <si>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</si>
  <si>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</si>
  <si>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</si>
  <si>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</si>
  <si>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</si>
  <si>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</si>
  <si>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</si>
  <si>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</si>
  <si>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</si>
  <si>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</si>
  <si>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</si>
  <si>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</si>
  <si>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</si>
  <si>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</si>
  <si>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</si>
  <si>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</si>
  <si>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</si>
  <si>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</si>
  <si>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</si>
  <si>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</si>
  <si>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</si>
  <si>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</si>
  <si>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</si>
  <si>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</si>
  <si>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</si>
  <si>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</si>
  <si>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</si>
  <si>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</si>
  <si>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</si>
  <si>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</si>
  <si>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</si>
  <si>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</si>
  <si>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</si>
  <si>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</si>
  <si>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</si>
  <si>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</si>
  <si>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</si>
  <si>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</si>
  <si>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</si>
  <si>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</si>
  <si>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</si>
  <si>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</si>
  <si>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</si>
  <si>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</si>
  <si>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</si>
  <si>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</si>
  <si>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</si>
  <si>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</si>
  <si>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</si>
  <si>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</si>
  <si>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</si>
  <si>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</si>
  <si>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</si>
  <si>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</si>
  <si>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</si>
  <si>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</si>
  <si>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</si>
  <si>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</si>
  <si>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</si>
  <si>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</si>
  <si>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</si>
  <si>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</si>
  <si>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</si>
  <si>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</si>
  <si>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</si>
  <si>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</si>
  <si>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</si>
  <si>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</si>
  <si>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</si>
  <si>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</si>
  <si>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</si>
  <si>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</si>
  <si>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</si>
  <si>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</si>
  <si>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</si>
  <si>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</si>
  <si>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</si>
  <si>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</si>
  <si>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</si>
  <si>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</si>
  <si>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</si>
  <si>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</si>
  <si>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</si>
  <si>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</si>
  <si>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</si>
  <si>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</si>
  <si>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</si>
  <si>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</si>
  <si>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</si>
  <si>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</si>
  <si>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</si>
  <si>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</si>
  <si>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</si>
  <si>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</si>
  <si>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</si>
  <si>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</si>
  <si>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</si>
  <si>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</si>
  <si>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</si>
  <si>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</si>
  <si>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</si>
  <si>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</si>
  <si>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</si>
  <si>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</si>
  <si>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</si>
  <si>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</si>
  <si>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</si>
  <si>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</si>
  <si>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</si>
  <si>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</si>
  <si>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</si>
  <si>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</si>
  <si>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</si>
  <si>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</si>
  <si>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</si>
  <si>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</si>
  <si>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</si>
  <si>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</si>
  <si>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</si>
  <si>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</si>
  <si>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</si>
  <si>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</si>
  <si>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</si>
  <si>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</si>
  <si>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</si>
  <si>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</si>
  <si>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</si>
  <si>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</si>
  <si>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</si>
  <si>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</si>
  <si>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</si>
  <si>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</si>
  <si>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</si>
  <si>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</si>
  <si>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</si>
  <si>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</si>
  <si>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</si>
  <si>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</si>
  <si>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</si>
  <si>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</si>
  <si>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</si>
  <si>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</si>
  <si>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</si>
  <si>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</si>
  <si>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</si>
  <si>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</si>
  <si>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</si>
  <si>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</si>
  <si>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</si>
  <si>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</si>
  <si>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</si>
  <si>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</si>
  <si>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</si>
  <si>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</si>
  <si>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</si>
  <si>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</si>
  <si>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</si>
  <si>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</si>
  <si>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</si>
  <si>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</si>
  <si>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</si>
  <si>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</si>
  <si>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</si>
  <si>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</si>
  <si>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</si>
  <si>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</si>
  <si>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</si>
  <si>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</si>
  <si>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</si>
  <si>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</si>
  <si>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</si>
  <si>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</si>
  <si>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</si>
  <si>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</si>
  <si>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</si>
  <si>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</si>
  <si>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</si>
  <si>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</si>
  <si>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</si>
  <si>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</si>
  <si>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</si>
  <si>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</si>
  <si>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</si>
  <si>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</si>
  <si>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</si>
  <si>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</si>
  <si>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</si>
  <si>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</si>
  <si>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</si>
  <si>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</si>
  <si>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</si>
  <si>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</si>
  <si>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</si>
  <si>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</si>
  <si>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</si>
  <si>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</si>
  <si>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</si>
  <si>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</si>
  <si>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</si>
  <si>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</si>
  <si>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</si>
  <si>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</si>
  <si>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</si>
  <si>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</si>
  <si>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</si>
  <si>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</si>
  <si>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</si>
  <si>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</si>
  <si>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</si>
  <si>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</si>
  <si>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</si>
  <si>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</si>
  <si>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</si>
  <si>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</si>
  <si>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</si>
  <si>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</si>
  <si>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</si>
  <si>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</si>
  <si>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</si>
  <si>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</si>
  <si>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</si>
  <si>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</si>
  <si>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</si>
  <si>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</si>
  <si>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</si>
  <si>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</si>
  <si>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</si>
  <si>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</si>
  <si>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</si>
  <si>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</si>
  <si>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</si>
  <si>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</si>
  <si>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</si>
  <si>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</si>
  <si>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</si>
  <si>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</si>
  <si>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</si>
  <si>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</si>
  <si>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</si>
  <si>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</si>
  <si>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</si>
  <si>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</si>
  <si>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</si>
  <si>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</si>
  <si>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</si>
  <si>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</si>
  <si>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</si>
  <si>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</si>
  <si>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</si>
  <si>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</si>
  <si>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</si>
  <si>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</si>
  <si>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</si>
  <si>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</si>
  <si>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</si>
  <si>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</si>
  <si>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</si>
  <si>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</si>
  <si>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</si>
  <si>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</si>
  <si>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</si>
  <si>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</si>
  <si>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</si>
  <si>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</si>
  <si>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</si>
  <si>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</si>
  <si>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</si>
  <si>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</si>
  <si>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</si>
  <si>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</si>
  <si>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</si>
  <si>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</si>
  <si>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</si>
  <si>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</si>
  <si>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</si>
  <si>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</si>
  <si>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</si>
  <si>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</si>
  <si>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</si>
  <si>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</si>
  <si>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</si>
  <si>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</si>
  <si>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</si>
  <si>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</si>
  <si>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</si>
  <si>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</si>
  <si>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</si>
  <si>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</si>
  <si>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</si>
  <si>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</si>
  <si>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</si>
  <si>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</si>
  <si>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</si>
  <si>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</si>
  <si>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</si>
  <si>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</si>
  <si>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</si>
  <si>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</si>
  <si>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</si>
  <si>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</si>
  <si>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</si>
  <si>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</si>
  <si>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</si>
  <si>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</si>
  <si>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</si>
  <si>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</si>
  <si>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</si>
  <si>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</si>
  <si>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</si>
  <si>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</si>
  <si>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</si>
  <si>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</si>
  <si>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</si>
  <si>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</si>
  <si>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</si>
  <si>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</si>
  <si>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</si>
  <si>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</si>
  <si>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</si>
  <si>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</si>
  <si>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</si>
  <si>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</si>
  <si>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</si>
  <si>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</si>
  <si>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</si>
  <si>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</si>
  <si>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</si>
  <si>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</si>
  <si>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</si>
  <si>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</si>
  <si>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</si>
  <si>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</si>
  <si>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</si>
  <si>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</si>
  <si>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</si>
  <si>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</si>
  <si>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</si>
  <si>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</si>
  <si>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</si>
  <si>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</si>
  <si>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</si>
  <si>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</si>
  <si>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</si>
  <si>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</si>
  <si>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</si>
  <si>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</si>
  <si>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</si>
  <si>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</si>
  <si>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</si>
  <si>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</si>
  <si>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</si>
  <si>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</si>
  <si>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</si>
  <si>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</si>
  <si>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</si>
  <si>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</si>
  <si>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</si>
  <si>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</si>
  <si>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</si>
  <si>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</si>
  <si>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</si>
  <si>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</si>
  <si>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</si>
  <si>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</si>
  <si>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</si>
  <si>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</si>
  <si>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</si>
  <si>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</si>
  <si>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</si>
  <si>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</si>
  <si>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</si>
  <si>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</si>
  <si>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</si>
  <si>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</si>
  <si>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</si>
  <si>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</si>
  <si>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</si>
  <si>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</si>
  <si>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</si>
  <si>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</si>
  <si>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</si>
  <si>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</si>
  <si>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</si>
  <si>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</si>
  <si>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</si>
  <si>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</si>
  <si>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</si>
  <si>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</si>
  <si>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</si>
  <si>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</si>
  <si>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</si>
  <si>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</si>
  <si>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</si>
  <si>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</si>
  <si>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</si>
  <si>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</si>
  <si>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</si>
  <si>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</si>
  <si>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</si>
  <si>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</si>
  <si>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</si>
  <si>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</si>
  <si>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</si>
  <si>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</si>
  <si>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</si>
  <si>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</si>
  <si>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</si>
  <si>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</si>
  <si>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</si>
  <si>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</si>
  <si>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</si>
  <si>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</si>
  <si>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</si>
  <si>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</si>
  <si>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</si>
  <si>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</si>
  <si>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</si>
  <si>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</si>
  <si>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</si>
  <si>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</si>
  <si>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</si>
  <si>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</si>
  <si>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</si>
  <si>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</si>
  <si>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</si>
  <si>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</si>
  <si>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</si>
  <si>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</si>
  <si>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</si>
  <si>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</si>
  <si>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</si>
  <si>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</si>
  <si>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</si>
  <si>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</si>
  <si>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</si>
  <si>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</si>
  <si>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</si>
  <si>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</si>
  <si>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</si>
  <si>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</si>
  <si>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</si>
  <si>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</si>
  <si>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</si>
  <si>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</si>
  <si>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</si>
  <si>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</si>
  <si>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</si>
  <si>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</si>
  <si>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</si>
  <si>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</si>
  <si>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</si>
  <si>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</si>
  <si>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</si>
  <si>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</si>
  <si>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</si>
  <si>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</si>
  <si>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</si>
  <si>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</si>
  <si>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</si>
  <si>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</si>
  <si>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</si>
  <si>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</si>
  <si>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</si>
  <si>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</si>
  <si>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</si>
  <si>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</si>
  <si>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</si>
  <si>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</si>
  <si>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</si>
  <si>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</si>
  <si>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</si>
  <si>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</si>
  <si>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</si>
  <si>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</si>
  <si>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</si>
  <si>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</si>
  <si>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</si>
  <si>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</si>
  <si>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</si>
  <si>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</si>
  <si>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</si>
  <si>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</si>
  <si>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</si>
  <si>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</si>
  <si>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</si>
  <si>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</si>
  <si>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</si>
  <si>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</si>
  <si>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</si>
  <si>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</si>
  <si>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</si>
  <si>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</si>
  <si>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</si>
  <si>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</si>
  <si>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</si>
  <si>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</si>
  <si>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</si>
  <si>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</si>
  <si>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</si>
  <si>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</si>
  <si>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</si>
  <si>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</si>
  <si>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</si>
  <si>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</si>
  <si>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</si>
  <si>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</si>
  <si>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</si>
  <si>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</si>
  <si>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</si>
  <si>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</si>
  <si>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</si>
  <si>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</si>
  <si>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</si>
  <si>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</si>
  <si>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</si>
  <si>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</si>
  <si>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</si>
  <si>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</si>
  <si>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</si>
  <si>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</si>
  <si>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</si>
  <si>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</si>
  <si>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</si>
  <si>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</si>
  <si>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</si>
  <si>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</si>
  <si>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</si>
  <si>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</si>
  <si>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</si>
  <si>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</si>
  <si>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</si>
  <si>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</si>
  <si>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</si>
  <si>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</si>
  <si>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</si>
  <si>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</si>
  <si>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</si>
  <si>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</si>
  <si>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</si>
  <si>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</si>
  <si>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</si>
  <si>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</si>
  <si>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</si>
  <si>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</si>
  <si>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</si>
  <si>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</si>
  <si>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</si>
  <si>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</si>
  <si>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</si>
  <si>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</si>
  <si>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</si>
  <si>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</si>
  <si>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</si>
  <si>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</si>
  <si>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</si>
  <si>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</si>
  <si>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</si>
  <si>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</si>
  <si>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</si>
  <si>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</si>
  <si>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</si>
  <si>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</si>
  <si>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</si>
  <si>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</si>
  <si>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</si>
  <si>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</si>
  <si>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</si>
  <si>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</si>
  <si>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</si>
  <si>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</si>
  <si>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</si>
  <si>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</si>
  <si>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</si>
  <si>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</si>
  <si>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</si>
  <si>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</si>
  <si>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</si>
  <si>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</si>
  <si>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</si>
  <si>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</si>
  <si>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</si>
  <si>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</si>
  <si>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</si>
  <si>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</si>
  <si>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</si>
  <si>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</si>
  <si>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</si>
  <si>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</si>
  <si>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</si>
  <si>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</si>
  <si>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</si>
  <si>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</si>
  <si>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</si>
  <si>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</si>
  <si>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</si>
  <si>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</si>
  <si>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</si>
  <si>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</si>
  <si>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</si>
  <si>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</si>
  <si>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</si>
  <si>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</si>
  <si>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</si>
  <si>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</si>
  <si>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</si>
  <si>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</si>
  <si>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</si>
  <si>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</si>
  <si>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</si>
  <si>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</si>
  <si>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</si>
  <si>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</si>
  <si>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</si>
  <si>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</si>
  <si>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</si>
  <si>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</si>
  <si>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</si>
  <si>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</si>
  <si>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</si>
  <si>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</si>
  <si>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</si>
  <si>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</si>
  <si>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</si>
  <si>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</si>
  <si>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</si>
  <si>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</si>
  <si>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</si>
  <si>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</si>
  <si>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</si>
  <si>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</si>
  <si>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</si>
  <si>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</si>
  <si>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</si>
  <si>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</si>
  <si>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</si>
  <si>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</si>
  <si>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</si>
  <si>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</si>
  <si>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</si>
  <si>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</si>
  <si>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</si>
  <si>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</si>
  <si>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</si>
  <si>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</si>
  <si>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</si>
  <si>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</si>
  <si>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</si>
  <si>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</si>
  <si>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</si>
  <si>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</si>
  <si>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</si>
  <si>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</si>
  <si>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</si>
  <si>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</si>
  <si>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</si>
  <si>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</si>
  <si>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</si>
  <si>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</si>
  <si>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</si>
  <si>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</si>
  <si>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</si>
  <si>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</si>
  <si>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</si>
  <si>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</si>
  <si>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</si>
  <si>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</si>
  <si>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</si>
  <si>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</si>
  <si>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</si>
  <si>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</si>
  <si>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</si>
  <si>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</si>
  <si>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</si>
  <si>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</si>
  <si>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</si>
  <si>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</si>
  <si>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</si>
  <si>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</si>
  <si>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</si>
  <si>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</si>
  <si>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</si>
  <si>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</si>
  <si>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</si>
  <si>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</si>
  <si>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</si>
  <si>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</si>
  <si>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</si>
  <si>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</si>
  <si>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</si>
  <si>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</si>
  <si>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</si>
  <si>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</si>
  <si>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</si>
  <si>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</si>
  <si>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</si>
  <si>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</si>
  <si>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</si>
  <si>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</si>
  <si>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</si>
  <si>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</si>
  <si>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</si>
  <si>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</si>
  <si>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</si>
  <si>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</si>
  <si>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</si>
  <si>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</si>
  <si>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</si>
  <si>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</si>
  <si>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</si>
  <si>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</si>
  <si>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</si>
  <si>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</si>
  <si>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</si>
  <si>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</si>
  <si>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</si>
  <si>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</si>
  <si>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</si>
  <si>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</si>
  <si>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</si>
  <si>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</si>
  <si>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</si>
  <si>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</si>
  <si>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</si>
  <si>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</si>
  <si>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</si>
  <si>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</si>
  <si>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</si>
  <si>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</si>
  <si>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</si>
  <si>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</si>
  <si>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</si>
  <si>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</si>
  <si>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</si>
  <si>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</si>
  <si>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</si>
  <si>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</si>
  <si>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</si>
  <si>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</si>
  <si>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</si>
  <si>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</si>
  <si>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</si>
  <si>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</si>
  <si>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</si>
  <si>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</si>
  <si>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</si>
  <si>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</si>
  <si>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</si>
  <si>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</si>
  <si>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</si>
  <si>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</si>
  <si>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</si>
  <si>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</si>
  <si>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</si>
  <si>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</si>
  <si>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</si>
  <si>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</si>
  <si>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</si>
  <si>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</si>
  <si>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</si>
  <si>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</si>
  <si>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</si>
  <si>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</si>
  <si>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</si>
  <si>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</si>
  <si>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</si>
  <si>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</si>
  <si>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</si>
  <si>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</si>
  <si>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</si>
  <si>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</si>
  <si>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</si>
  <si>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</si>
  <si>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</si>
  <si>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</si>
  <si>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</si>
  <si>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</si>
  <si>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</si>
  <si>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</si>
  <si>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</si>
  <si>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</si>
  <si>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</si>
  <si>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</si>
  <si>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</si>
  <si>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</si>
  <si>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</si>
  <si>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</si>
  <si>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</si>
  <si>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</si>
  <si>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</si>
  <si>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</si>
  <si>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</si>
  <si>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</si>
  <si>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</si>
  <si>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</si>
  <si>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</si>
  <si>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</si>
  <si>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</si>
  <si>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</si>
  <si>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</si>
  <si>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</si>
  <si>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</si>
  <si>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</si>
  <si>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</si>
  <si>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</si>
  <si>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</si>
  <si>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</si>
  <si>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</si>
  <si>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</si>
  <si>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</si>
  <si>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</si>
  <si>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</si>
  <si>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</si>
  <si>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</si>
  <si>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</si>
  <si>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</si>
  <si>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</si>
  <si>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</si>
  <si>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</si>
  <si>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</si>
  <si>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</si>
  <si>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</si>
  <si>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</si>
  <si>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</si>
  <si>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</si>
  <si>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</si>
  <si>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</si>
  <si>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</si>
  <si>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</si>
  <si>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</si>
  <si>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</si>
  <si>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</si>
  <si>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</si>
  <si>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</si>
  <si>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</si>
  <si>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</si>
  <si>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</si>
  <si>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</si>
  <si>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</si>
  <si>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</si>
  <si>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</si>
  <si>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</si>
  <si>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</si>
  <si>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</si>
  <si>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</si>
  <si>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</si>
  <si>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</si>
  <si>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</si>
  <si>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</si>
  <si>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</si>
  <si>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</si>
  <si>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</si>
  <si>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</si>
  <si>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</si>
  <si>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</si>
  <si>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</si>
  <si>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</si>
  <si>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</si>
  <si>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</si>
  <si>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</si>
  <si>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</si>
  <si>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</si>
  <si>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</si>
  <si>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</si>
  <si>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</si>
  <si>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</si>
  <si>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</si>
  <si>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</si>
  <si>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</si>
  <si>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</si>
  <si>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</si>
  <si>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</si>
  <si>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</si>
  <si>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</si>
  <si>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</si>
  <si>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</si>
  <si>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</si>
  <si>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</si>
  <si>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</si>
  <si>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</si>
  <si>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</si>
  <si>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</si>
  <si>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</si>
  <si>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</si>
  <si>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</si>
  <si>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</si>
  <si>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</si>
  <si>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</si>
  <si>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</si>
  <si>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</si>
  <si>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</si>
  <si>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</si>
  <si>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</si>
  <si>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</si>
  <si>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</si>
  <si>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</si>
  <si>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</si>
  <si>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</si>
  <si>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</si>
  <si>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</si>
  <si>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</si>
  <si>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</si>
  <si>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</si>
  <si>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</si>
  <si>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</si>
  <si>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</si>
  <si>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</si>
  <si>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</si>
  <si>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</si>
  <si>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</si>
  <si>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</si>
  <si>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</si>
  <si>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</si>
  <si>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</si>
  <si>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</si>
  <si>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</si>
  <si>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</si>
  <si>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</si>
  <si>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</si>
  <si>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</si>
  <si>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</si>
  <si>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</si>
  <si>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</si>
  <si>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</si>
  <si>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</si>
  <si>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</si>
  <si>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</si>
  <si>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</si>
  <si>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</si>
  <si>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</si>
  <si>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</si>
  <si>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</si>
  <si>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</si>
  <si>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</si>
  <si>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</si>
  <si>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</si>
  <si>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</si>
  <si>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</si>
  <si>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</si>
  <si>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</si>
  <si>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</si>
  <si>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</si>
  <si>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</si>
  <si>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</si>
  <si>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</si>
  <si>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</si>
  <si>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</si>
  <si>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</si>
  <si>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</si>
  <si>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</si>
  <si>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</si>
  <si>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</si>
  <si>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</si>
  <si>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</si>
  <si>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</si>
  <si>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</si>
  <si>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</si>
  <si>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</si>
  <si>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</si>
  <si>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</si>
  <si>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</si>
  <si>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</si>
  <si>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</si>
  <si>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</si>
  <si>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</si>
  <si>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</si>
  <si>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</si>
  <si>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</si>
  <si>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</si>
  <si>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</si>
  <si>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</si>
  <si>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</si>
  <si>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</si>
  <si>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</si>
  <si>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</si>
  <si>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</si>
  <si>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</si>
  <si>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</si>
  <si>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</si>
  <si>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</si>
  <si>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</si>
  <si>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</si>
  <si>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</si>
  <si>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</si>
  <si>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</si>
  <si>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</si>
  <si>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</si>
  <si>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</si>
  <si>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</si>
  <si>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</si>
  <si>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</si>
  <si>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</si>
  <si>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</si>
  <si>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</si>
  <si>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</si>
  <si>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</si>
  <si>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</si>
  <si>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</si>
  <si>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</si>
  <si>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</si>
  <si>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</si>
  <si>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</si>
  <si>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</si>
  <si>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</si>
  <si>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</si>
  <si>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</si>
  <si>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</si>
  <si>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</si>
  <si>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</si>
  <si>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</si>
  <si>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</si>
  <si>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</si>
  <si>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</si>
  <si>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</si>
  <si>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</si>
  <si>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</si>
  <si>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</si>
  <si>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</si>
  <si>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</si>
  <si>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</si>
  <si>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</si>
  <si>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</si>
  <si>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</si>
  <si>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</si>
  <si>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</si>
  <si>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</si>
  <si>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</si>
  <si>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</si>
  <si>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</si>
  <si>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</si>
  <si>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</si>
  <si>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</si>
  <si>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</si>
  <si>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</si>
  <si>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</si>
  <si>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</si>
  <si>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</si>
  <si>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</si>
  <si>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</si>
  <si>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</si>
  <si>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</si>
  <si>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</si>
  <si>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</si>
  <si>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</si>
  <si>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</si>
  <si>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</si>
  <si>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</si>
  <si>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</si>
  <si>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</si>
  <si>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</si>
  <si>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</si>
  <si>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</si>
  <si>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</si>
  <si>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</si>
  <si>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</si>
  <si>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</si>
  <si>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</si>
  <si>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</si>
  <si>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</si>
  <si>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</si>
  <si>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</si>
  <si>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</si>
  <si>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</si>
  <si>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</si>
  <si>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</si>
  <si>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</si>
  <si>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</si>
  <si>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</si>
  <si>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</si>
  <si>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</si>
  <si>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</si>
  <si>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</si>
  <si>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</si>
  <si>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</si>
  <si>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</si>
  <si>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</si>
  <si>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</si>
  <si>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</si>
  <si>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</si>
  <si>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</si>
  <si>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</si>
  <si>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</si>
  <si>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</si>
  <si>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</si>
  <si>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</si>
  <si>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</si>
  <si>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</si>
  <si>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</si>
  <si>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</si>
  <si>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</si>
  <si>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</si>
  <si>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</si>
  <si>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</si>
  <si>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</si>
  <si>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</si>
  <si>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</si>
  <si>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</si>
  <si>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</si>
  <si>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</si>
  <si>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</si>
  <si>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</si>
  <si>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</si>
  <si>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</si>
  <si>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</si>
  <si>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</si>
  <si>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</si>
  <si>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</si>
  <si>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</si>
  <si>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</si>
  <si>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</si>
  <si>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</si>
  <si>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</si>
  <si>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</si>
  <si>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</si>
  <si>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</si>
  <si>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</si>
  <si>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</si>
  <si>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</si>
  <si>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</si>
  <si>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</si>
  <si>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</si>
  <si>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</si>
  <si>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</si>
  <si>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</si>
  <si>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</si>
  <si>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</si>
  <si>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</si>
  <si>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</si>
  <si>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</si>
  <si>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</si>
  <si>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</si>
  <si>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</si>
  <si>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</si>
  <si>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</si>
  <si>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</si>
  <si>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</si>
  <si>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</si>
  <si>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</si>
  <si>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</si>
  <si>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</si>
  <si>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</si>
  <si>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</si>
  <si>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</si>
  <si>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</si>
  <si>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</si>
  <si>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</si>
  <si>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</si>
  <si>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</si>
  <si>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</si>
  <si>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</si>
  <si>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</si>
  <si>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</si>
  <si>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</si>
  <si>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</si>
  <si>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</si>
  <si>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</si>
  <si>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</si>
  <si>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</si>
  <si>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</si>
  <si>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</si>
  <si>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</si>
  <si>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</si>
  <si>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</si>
  <si>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</si>
  <si>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</si>
  <si>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</si>
  <si>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</si>
  <si>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</si>
  <si>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</si>
  <si>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</si>
  <si>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</si>
  <si>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</si>
  <si>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</si>
  <si>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</si>
  <si>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</si>
  <si>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</si>
  <si>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</si>
  <si>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</si>
  <si>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</si>
  <si>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</si>
  <si>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</si>
  <si>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</si>
  <si>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</si>
  <si>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</si>
  <si>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</si>
  <si>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</si>
  <si>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</si>
  <si>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</si>
  <si>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</si>
  <si>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</si>
  <si>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</si>
  <si>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</si>
  <si>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</si>
  <si>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</si>
  <si>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</si>
  <si>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</si>
  <si>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</si>
  <si>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</si>
  <si>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</si>
  <si>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</si>
  <si>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</si>
  <si>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</si>
  <si>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</si>
  <si>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</si>
  <si>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</si>
  <si>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</si>
  <si>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</si>
  <si>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</si>
  <si>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</si>
  <si>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</si>
  <si>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</si>
  <si>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</si>
  <si>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</si>
  <si>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</si>
  <si>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</si>
  <si>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</si>
  <si>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</si>
  <si>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</si>
  <si>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</si>
  <si>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</si>
  <si>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</si>
  <si>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</si>
  <si>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</si>
  <si>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</si>
  <si>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</si>
  <si>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</si>
  <si>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</si>
  <si>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</si>
  <si>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</si>
  <si>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</si>
  <si>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</si>
  <si>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</si>
  <si>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</si>
  <si>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</si>
  <si>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</si>
  <si>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</si>
  <si>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</si>
  <si>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</si>
  <si>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</si>
  <si>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</si>
  <si>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</si>
  <si>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</si>
  <si>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</si>
  <si>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</si>
  <si>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</si>
  <si>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</si>
  <si>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</si>
  <si>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</si>
  <si>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</si>
  <si>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</si>
  <si>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</si>
  <si>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</si>
  <si>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</si>
  <si>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</si>
  <si>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</si>
  <si>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</si>
  <si>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</si>
  <si>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</si>
  <si>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</si>
  <si>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</si>
  <si>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</si>
  <si>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</si>
  <si>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</si>
  <si>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</si>
  <si>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</si>
  <si>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</si>
  <si>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</si>
  <si>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</si>
  <si>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</si>
  <si>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</si>
  <si>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</si>
  <si>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</si>
  <si>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</si>
  <si>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</si>
  <si>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</si>
  <si>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</si>
  <si>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</si>
  <si>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</si>
  <si>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</si>
  <si>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</si>
  <si>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</si>
  <si>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</si>
  <si>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</si>
  <si>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</si>
  <si>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</si>
  <si>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</si>
  <si>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</si>
  <si>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</si>
  <si>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</si>
  <si>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</si>
  <si>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</si>
  <si>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</si>
  <si>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</si>
  <si>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</si>
  <si>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</si>
  <si>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</si>
  <si>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</si>
  <si>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</si>
  <si>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</si>
  <si>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</si>
  <si>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</si>
  <si>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</si>
  <si>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</si>
  <si>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</si>
  <si>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</si>
  <si>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</si>
  <si>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</si>
  <si>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</si>
  <si>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</si>
  <si>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</si>
  <si>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</si>
  <si>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</si>
  <si>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</si>
  <si>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</si>
  <si>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</si>
  <si>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</si>
  <si>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</si>
  <si>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</si>
  <si>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</si>
  <si>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</si>
  <si>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</si>
  <si>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</si>
  <si>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</si>
  <si>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</si>
  <si>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</si>
  <si>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</si>
  <si>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</si>
  <si>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</si>
  <si>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</si>
  <si>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</si>
  <si>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</si>
  <si>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</si>
  <si>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</si>
  <si>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</si>
  <si>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</si>
  <si>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</si>
  <si>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</si>
  <si>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</si>
  <si>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</si>
  <si>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</si>
  <si>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</si>
  <si>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</si>
  <si>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</si>
  <si>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</si>
  <si>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</si>
  <si>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</si>
  <si>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</si>
  <si>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</si>
  <si>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</si>
  <si>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</si>
  <si>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</si>
  <si>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</si>
  <si>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</si>
  <si>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</si>
  <si>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</si>
  <si>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</si>
  <si>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</si>
  <si>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</si>
  <si>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</si>
  <si>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</si>
  <si>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</si>
  <si>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</si>
  <si>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</si>
  <si>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</si>
  <si>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</si>
  <si>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</si>
  <si>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</si>
  <si>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</si>
  <si>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</si>
  <si>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</si>
  <si>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</si>
  <si>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</si>
  <si>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</si>
  <si>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</si>
  <si>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</si>
  <si>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</si>
  <si>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</si>
  <si>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</si>
  <si>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</si>
  <si>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</si>
  <si>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</si>
  <si>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</si>
  <si>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</si>
  <si>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</si>
  <si>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</si>
  <si>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</si>
  <si>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</si>
  <si>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</si>
  <si>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</si>
  <si>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</si>
  <si>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</si>
  <si>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</si>
  <si>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</si>
  <si>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</si>
  <si>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</si>
  <si>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</si>
  <si>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</si>
  <si>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</si>
  <si>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</si>
  <si>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</si>
  <si>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</si>
  <si>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</si>
  <si>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</si>
  <si>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</si>
  <si>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</si>
  <si>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</si>
  <si>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</si>
  <si>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</si>
  <si>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</si>
  <si>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</si>
  <si>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</si>
  <si>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</si>
  <si>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</si>
  <si>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</si>
  <si>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</si>
  <si>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</si>
  <si>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</si>
  <si>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</si>
  <si>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</si>
  <si>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</si>
  <si>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</si>
  <si>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</si>
  <si>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</si>
  <si>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</si>
  <si>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</si>
  <si>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</si>
  <si>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</si>
  <si>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</si>
  <si>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</si>
  <si>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</si>
  <si>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</si>
  <si>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</si>
  <si>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</si>
  <si>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</si>
  <si>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</si>
  <si>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</si>
  <si>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</si>
  <si>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</si>
  <si>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</si>
  <si>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</si>
  <si>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</si>
  <si>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</si>
  <si>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</si>
  <si>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</si>
  <si>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</si>
  <si>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</si>
  <si>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</si>
  <si>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</si>
  <si>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</si>
  <si>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</si>
  <si>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</si>
  <si>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</si>
  <si>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</si>
  <si>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</si>
  <si>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</si>
  <si>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</si>
  <si>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</si>
  <si>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</si>
  <si>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</si>
  <si>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</si>
  <si>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</si>
  <si>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</si>
  <si>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</si>
  <si>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</si>
  <si>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</si>
  <si>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</si>
  <si>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</si>
  <si>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</si>
  <si>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</si>
  <si>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</si>
  <si>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</si>
  <si>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</si>
  <si>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</si>
  <si>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</si>
  <si>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</si>
  <si>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</si>
  <si>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</si>
  <si>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</si>
  <si>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</si>
  <si>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</si>
  <si>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</si>
  <si>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</si>
  <si>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</si>
  <si>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</si>
  <si>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</si>
  <si>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</si>
  <si>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</si>
  <si>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</si>
  <si>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</si>
  <si>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</si>
  <si>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</si>
  <si>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</si>
  <si>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</si>
  <si>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</si>
  <si>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</si>
  <si>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</si>
  <si>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</si>
  <si>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</si>
  <si>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</si>
  <si>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</si>
  <si>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</si>
  <si>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</si>
  <si>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</si>
  <si>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</si>
  <si>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</si>
  <si>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</si>
  <si>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</si>
  <si>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</si>
  <si>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</si>
  <si>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</si>
  <si>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</si>
  <si>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</si>
  <si>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</si>
  <si>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</si>
  <si>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</si>
  <si>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</si>
  <si>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</si>
  <si>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</si>
  <si>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</si>
  <si>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</si>
  <si>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</si>
  <si>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</si>
  <si>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</si>
  <si>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</si>
  <si>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</si>
  <si>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</si>
  <si>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</si>
  <si>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</si>
  <si>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</si>
  <si>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</si>
  <si>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</si>
  <si>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</si>
  <si>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</si>
  <si>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</si>
  <si>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</si>
  <si>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</si>
  <si>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</si>
  <si>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</si>
  <si>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</si>
  <si>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</si>
  <si>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</si>
  <si>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</si>
  <si>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</si>
  <si>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</si>
  <si>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</si>
  <si>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</si>
  <si>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</si>
  <si>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</si>
  <si>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</si>
  <si>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</si>
  <si>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</si>
  <si>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</si>
  <si>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</si>
  <si>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</si>
  <si>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</si>
  <si>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</si>
  <si>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</si>
  <si>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</si>
  <si>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</si>
  <si>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</si>
  <si>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</si>
  <si>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</si>
  <si>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</si>
  <si>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</si>
  <si>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</si>
  <si>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</si>
  <si>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</si>
  <si>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</si>
  <si>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</si>
  <si>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</si>
  <si>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</si>
  <si>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</si>
  <si>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</si>
  <si>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</si>
  <si>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</si>
  <si>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</si>
  <si>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</si>
  <si>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</si>
  <si>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</si>
  <si>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</si>
  <si>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</si>
  <si>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</si>
  <si>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</si>
  <si>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</si>
  <si>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</si>
  <si>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</si>
  <si>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</si>
  <si>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</si>
  <si>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</si>
  <si>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</si>
  <si>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</si>
  <si>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</si>
  <si>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</si>
  <si>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</si>
  <si>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</si>
  <si>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</si>
  <si>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</si>
  <si>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</si>
  <si>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</si>
  <si>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</si>
  <si>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</si>
  <si>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</si>
  <si>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</si>
  <si>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</si>
  <si>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</si>
  <si>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</si>
  <si>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</si>
  <si>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</si>
  <si>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</si>
  <si>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</si>
  <si>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</si>
  <si>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</si>
  <si>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</si>
  <si>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</si>
  <si>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</si>
  <si>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</si>
  <si>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</si>
  <si>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</si>
  <si>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</si>
  <si>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</si>
  <si>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</si>
  <si>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</si>
  <si>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</si>
  <si>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</si>
  <si>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</si>
  <si>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</si>
  <si>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</si>
  <si>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</si>
  <si>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</si>
  <si>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</si>
  <si>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</si>
  <si>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</si>
  <si>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</si>
  <si>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</si>
  <si>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</si>
  <si>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</si>
  <si>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</si>
  <si>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</si>
  <si>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</si>
  <si>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</si>
  <si>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</si>
  <si>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</si>
  <si>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</si>
  <si>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</si>
  <si>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</si>
  <si>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</si>
  <si>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</si>
  <si>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</si>
  <si>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</si>
  <si>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</si>
  <si>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</si>
  <si>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</si>
  <si>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</si>
  <si>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</si>
  <si>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</si>
  <si>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</si>
  <si>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</si>
  <si>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</si>
  <si>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</si>
  <si>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</si>
  <si>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</si>
  <si>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</si>
  <si>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</si>
  <si>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</si>
  <si>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</si>
  <si>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</si>
  <si>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</si>
  <si>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</si>
  <si>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</si>
  <si>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</si>
  <si>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</si>
  <si>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</si>
  <si>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</si>
  <si>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</si>
  <si>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</si>
  <si>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</si>
  <si>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</si>
  <si>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</si>
  <si>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</si>
  <si>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</si>
  <si>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</si>
  <si>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</si>
  <si>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</si>
  <si>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</si>
  <si>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</si>
  <si>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</si>
  <si>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</si>
  <si>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</si>
  <si>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</si>
  <si>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</si>
  <si>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</si>
  <si>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</si>
  <si>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</si>
  <si>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</si>
  <si>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</si>
  <si>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</si>
  <si>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</si>
  <si>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</si>
  <si>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</si>
  <si>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</si>
  <si>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</si>
  <si>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</si>
  <si>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</si>
  <si>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</si>
  <si>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</si>
  <si>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</si>
  <si>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</si>
  <si>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</si>
  <si>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</si>
  <si>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</si>
  <si>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</si>
  <si>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</si>
  <si>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</si>
  <si>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</si>
  <si>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</si>
  <si>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</si>
  <si>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</si>
  <si>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</si>
  <si>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</si>
  <si>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</si>
  <si>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</si>
  <si>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</si>
  <si>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</si>
  <si>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</si>
  <si>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</si>
  <si>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</si>
  <si>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</si>
  <si>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</si>
  <si>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</si>
  <si>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</si>
  <si>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</si>
  <si>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</si>
  <si>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</si>
  <si>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</si>
  <si>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</si>
  <si>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</si>
  <si>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</si>
  <si>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</si>
  <si>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</si>
  <si>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</si>
  <si>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</si>
  <si>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</si>
  <si>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</si>
  <si>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</si>
  <si>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</si>
  <si>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</si>
  <si>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</si>
  <si>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</si>
  <si>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</si>
  <si>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</si>
  <si>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</si>
  <si>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</si>
  <si>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</si>
  <si>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</si>
  <si>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</si>
  <si>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</si>
  <si>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</si>
  <si>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</si>
  <si>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</si>
  <si>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</si>
  <si>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</si>
  <si>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</si>
  <si>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</si>
  <si>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</si>
  <si>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</si>
  <si>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</si>
  <si>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</si>
  <si>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</si>
  <si>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</si>
  <si>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</si>
  <si>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</si>
  <si>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</si>
  <si>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</si>
  <si>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</si>
  <si>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</si>
  <si>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</si>
  <si>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</si>
  <si>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</si>
  <si>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</si>
  <si>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</si>
  <si>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</si>
  <si>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</si>
  <si>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</si>
  <si>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</si>
  <si>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</si>
  <si>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</si>
  <si>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</si>
  <si>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</si>
  <si>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</si>
  <si>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</si>
  <si>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</si>
  <si>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</si>
  <si>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</si>
  <si>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</si>
  <si>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</si>
  <si>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</si>
  <si>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</si>
  <si>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</si>
  <si>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</si>
  <si>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</si>
  <si>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</si>
  <si>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</si>
  <si>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</si>
  <si>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</si>
  <si>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</si>
  <si>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</si>
  <si>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</si>
  <si>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</si>
  <si>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</si>
  <si>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</si>
  <si>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</si>
  <si>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</si>
  <si>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</si>
  <si>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</si>
  <si>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</si>
  <si>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</si>
  <si>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</si>
  <si>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</si>
  <si>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</si>
  <si>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</si>
  <si>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</si>
  <si>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</si>
  <si>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</si>
  <si>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</si>
  <si>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</si>
  <si>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</si>
  <si>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</si>
  <si>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</si>
  <si>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</si>
  <si>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</si>
  <si>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</si>
  <si>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</si>
  <si>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</si>
  <si>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</si>
  <si>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</si>
  <si>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</si>
  <si>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</si>
  <si>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</si>
  <si>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</si>
  <si>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</si>
  <si>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</si>
  <si>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</si>
  <si>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</si>
  <si>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</si>
  <si>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</si>
  <si>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</si>
  <si>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</si>
  <si>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</si>
  <si>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</si>
  <si>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</si>
  <si>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</si>
  <si>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</si>
  <si>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</si>
  <si>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</si>
  <si>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</si>
  <si>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</si>
  <si>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</si>
  <si>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</si>
  <si>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</si>
  <si>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</si>
  <si>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</si>
  <si>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</si>
  <si>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</si>
  <si>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</si>
  <si>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</si>
  <si>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</si>
  <si>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</si>
  <si>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</si>
  <si>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</si>
  <si>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</si>
  <si>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</si>
  <si>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</si>
  <si>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</si>
  <si>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</si>
  <si>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</si>
  <si>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</si>
  <si>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</si>
  <si>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</si>
  <si>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</si>
  <si>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</si>
  <si>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</si>
  <si>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</si>
  <si>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</si>
  <si>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</si>
  <si>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</si>
  <si>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</si>
  <si>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</si>
  <si>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</si>
  <si>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</si>
  <si>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</si>
  <si>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</si>
  <si>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</si>
  <si>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</si>
  <si>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</si>
  <si>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</si>
  <si>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</si>
  <si>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</si>
  <si>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</si>
  <si>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</si>
  <si>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</si>
  <si>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</si>
  <si>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</si>
  <si>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</si>
  <si>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</si>
  <si>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</si>
  <si>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</si>
  <si>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</si>
  <si>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</si>
  <si>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</si>
  <si>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</si>
  <si>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</si>
  <si>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</si>
  <si>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</si>
  <si>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</si>
  <si>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</si>
  <si>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</si>
  <si>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</si>
  <si>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</si>
  <si>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</si>
  <si>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</si>
  <si>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</si>
  <si>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</si>
  <si>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</si>
  <si>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</si>
  <si>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</si>
  <si>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</si>
  <si>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</si>
  <si>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</si>
  <si>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</si>
  <si>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</si>
  <si>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</si>
  <si>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</si>
  <si>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</si>
  <si>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</si>
  <si>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</si>
  <si>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</si>
  <si>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</si>
  <si>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</si>
  <si>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</si>
  <si>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</si>
  <si>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</si>
  <si>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</si>
  <si>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</si>
  <si>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</si>
  <si>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</si>
  <si>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</si>
  <si>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</si>
  <si>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</si>
  <si>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</si>
  <si>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</si>
  <si>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</si>
  <si>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</si>
  <si>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</si>
  <si>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</si>
  <si>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</si>
  <si>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</si>
  <si>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</si>
  <si>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</si>
  <si>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</si>
  <si>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</si>
  <si>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</si>
  <si>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</si>
  <si>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</si>
  <si>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</si>
  <si>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</si>
  <si>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</si>
  <si>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</si>
  <si>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</si>
  <si>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</si>
  <si>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</si>
  <si>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</si>
  <si>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</si>
  <si>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</si>
  <si>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</si>
  <si>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</si>
  <si>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</si>
  <si>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</si>
  <si>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</si>
  <si>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</si>
  <si>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</si>
  <si>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</si>
  <si>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</si>
  <si>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</si>
  <si>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</si>
  <si>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</si>
  <si>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</si>
  <si>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</si>
  <si>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</si>
  <si>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</si>
  <si>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</si>
  <si>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</si>
  <si>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</si>
  <si>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</si>
  <si>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</si>
  <si>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</si>
  <si>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</si>
  <si>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</si>
  <si>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</si>
  <si>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</si>
  <si>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</si>
  <si>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</si>
  <si>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</si>
  <si>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</si>
  <si>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</si>
  <si>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</si>
  <si>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</si>
  <si>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</si>
  <si>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</si>
  <si>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</si>
  <si>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</si>
  <si>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</si>
  <si>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</si>
  <si>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</si>
  <si>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</si>
  <si>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</si>
  <si>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</si>
  <si>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</si>
  <si>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</si>
  <si>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</si>
  <si>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</si>
  <si>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</si>
  <si>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</si>
  <si>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</si>
  <si>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</si>
  <si>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</si>
  <si>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</si>
  <si>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</si>
  <si>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</si>
  <si>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</si>
  <si>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</si>
  <si>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</si>
  <si>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</si>
  <si>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</si>
  <si>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</si>
  <si>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</si>
  <si>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</si>
  <si>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</si>
  <si>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</si>
  <si>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</si>
  <si>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</si>
  <si>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</si>
  <si>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</si>
  <si>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</si>
  <si>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</si>
  <si>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</si>
  <si>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</si>
  <si>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</si>
  <si>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</si>
  <si>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</si>
  <si>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</si>
  <si>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</si>
  <si>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</si>
  <si>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</si>
  <si>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</si>
  <si>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</si>
  <si>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</si>
  <si>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</si>
  <si>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</si>
  <si>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</si>
  <si>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</si>
  <si>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</si>
  <si>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</si>
  <si>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</si>
  <si>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</si>
  <si>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</si>
  <si>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</si>
  <si>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</si>
  <si>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</si>
  <si>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</si>
  <si>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</si>
  <si>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</si>
  <si>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</si>
  <si>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</si>
  <si>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</si>
  <si>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</si>
  <si>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</si>
  <si>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</si>
  <si>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</si>
  <si>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</si>
  <si>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</si>
  <si>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</si>
  <si>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</si>
  <si>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</si>
  <si>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</si>
  <si>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</si>
  <si>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</si>
  <si>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</si>
  <si>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</si>
  <si>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</si>
  <si>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</si>
  <si>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</si>
  <si>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</si>
  <si>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</si>
  <si>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</si>
  <si>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</si>
  <si>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</si>
  <si>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</si>
  <si>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</si>
  <si>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</si>
  <si>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</si>
  <si>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</si>
  <si>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</si>
  <si>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</si>
  <si>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</si>
  <si>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</si>
  <si>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</si>
  <si>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</si>
  <si>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</si>
  <si>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</si>
  <si>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</si>
  <si>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</si>
  <si>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</si>
  <si>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</si>
  <si>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</si>
  <si>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</si>
  <si>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</si>
  <si>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</si>
  <si>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</si>
  <si>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</si>
  <si>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</si>
  <si>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</si>
  <si>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</si>
  <si>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</si>
  <si>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</si>
  <si>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</si>
  <si>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</si>
  <si>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</si>
  <si>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</si>
  <si>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</si>
  <si>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</si>
  <si>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</si>
  <si>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</si>
  <si>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</si>
  <si>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</si>
  <si>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</si>
  <si>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</si>
  <si>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</si>
  <si>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</si>
  <si>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</si>
  <si>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</si>
  <si>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</si>
  <si>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</si>
  <si>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</si>
  <si>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</si>
  <si>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</si>
  <si>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</si>
  <si>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</si>
  <si>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</si>
  <si>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</si>
  <si>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</si>
  <si>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</si>
  <si>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</si>
  <si>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</si>
  <si>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</si>
  <si>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</si>
  <si>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</si>
  <si>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</si>
  <si>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</si>
  <si>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</si>
  <si>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</si>
  <si>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</si>
  <si>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</si>
  <si>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</si>
  <si>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</si>
  <si>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</si>
  <si>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</si>
  <si>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</si>
  <si>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</si>
  <si>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</si>
  <si>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</si>
  <si>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</si>
  <si>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</si>
  <si>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</si>
  <si>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</si>
  <si>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</si>
  <si>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</si>
  <si>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</si>
  <si>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</si>
  <si>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</si>
  <si>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</si>
  <si>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</si>
  <si>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</si>
  <si>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</si>
  <si>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</si>
  <si>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</si>
  <si>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</si>
  <si>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</si>
  <si>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</si>
  <si>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</si>
  <si>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</si>
  <si>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</si>
  <si>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</si>
  <si>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</si>
  <si>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</si>
  <si>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</si>
  <si>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</si>
  <si>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</si>
  <si>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</si>
  <si>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</si>
  <si>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</si>
  <si>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</si>
  <si>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</si>
  <si>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</si>
  <si>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</si>
  <si>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</si>
  <si>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</si>
  <si>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</si>
  <si>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</si>
  <si>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</si>
  <si>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</si>
  <si>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</si>
  <si>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</si>
  <si>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</si>
  <si>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</si>
  <si>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</si>
  <si>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</si>
  <si>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</si>
  <si>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</si>
  <si>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</si>
  <si>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</si>
  <si>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</si>
  <si>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</si>
  <si>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</si>
  <si>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</si>
  <si>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</si>
  <si>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</si>
  <si>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</si>
  <si>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</si>
  <si>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</si>
  <si>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</si>
  <si>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</si>
  <si>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</si>
  <si>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</si>
  <si>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</si>
  <si>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</si>
  <si>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</si>
  <si>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</si>
  <si>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</si>
  <si>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</si>
  <si>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</si>
  <si>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</si>
  <si>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</si>
  <si>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</si>
  <si>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</si>
  <si>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</si>
  <si>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</si>
  <si>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</si>
  <si>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</si>
  <si>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</si>
  <si>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</si>
  <si>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</si>
  <si>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</si>
  <si>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</si>
  <si>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</si>
  <si>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</si>
  <si>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</si>
  <si>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</si>
  <si>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</si>
  <si>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</si>
  <si>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</si>
  <si>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</si>
  <si>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</si>
  <si>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</si>
  <si>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</si>
  <si>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</si>
  <si>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</si>
  <si>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</si>
  <si>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</si>
  <si>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</si>
  <si>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</si>
  <si>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</si>
  <si>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</si>
  <si>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</si>
  <si>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</si>
  <si>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</si>
  <si>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</si>
  <si>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</si>
  <si>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</si>
  <si>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</si>
  <si>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</si>
  <si>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</si>
  <si>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</si>
  <si>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</si>
  <si>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</si>
  <si>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</si>
  <si>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</si>
  <si>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</si>
  <si>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</si>
  <si>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</si>
  <si>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</si>
  <si>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</si>
  <si>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</si>
  <si>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</si>
  <si>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</si>
  <si>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</si>
  <si>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</si>
  <si>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</si>
  <si>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</si>
  <si>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</si>
  <si>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</si>
  <si>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</si>
  <si>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</si>
  <si>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</si>
  <si>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</si>
  <si>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</si>
  <si>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</si>
  <si>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</si>
  <si>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</si>
  <si>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</si>
  <si>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</si>
  <si>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</si>
  <si>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</si>
  <si>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</si>
  <si>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</si>
  <si>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</si>
  <si>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</si>
  <si>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</si>
  <si>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</si>
  <si>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</si>
  <si>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</si>
  <si>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</si>
  <si>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</si>
  <si>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</si>
  <si>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</si>
  <si>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</si>
  <si>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</si>
  <si>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</si>
  <si>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</si>
  <si>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</si>
  <si>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</si>
  <si>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</si>
  <si>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</si>
  <si>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</si>
  <si>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</si>
  <si>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</si>
  <si>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</si>
  <si>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</si>
  <si>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</si>
  <si>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</si>
  <si>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</si>
  <si>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</si>
  <si>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</si>
  <si>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</si>
  <si>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</si>
  <si>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</si>
  <si>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</si>
  <si>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</si>
  <si>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</si>
  <si>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</si>
  <si>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</si>
  <si>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</si>
  <si>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</si>
  <si>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</si>
  <si>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</si>
  <si>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</si>
  <si>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</si>
  <si>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</si>
  <si>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</si>
  <si>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</si>
  <si>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</si>
  <si>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</si>
  <si>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</si>
  <si>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</si>
  <si>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</si>
  <si>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</si>
  <si>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</si>
  <si>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</si>
  <si>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</si>
  <si>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</si>
  <si>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</si>
  <si>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</si>
  <si>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</si>
  <si>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</si>
  <si>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</si>
  <si>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</si>
  <si>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</si>
  <si>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</si>
  <si>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</si>
  <si>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</si>
  <si>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</si>
  <si>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</si>
  <si>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</si>
  <si>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</si>
  <si>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</si>
  <si>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</si>
  <si>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</si>
  <si>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</si>
  <si>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</si>
  <si>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</si>
  <si>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</si>
  <si>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</si>
  <si>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</si>
  <si>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</si>
  <si>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</si>
  <si>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</si>
  <si>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</si>
  <si>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</si>
  <si>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</si>
  <si>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</si>
  <si>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</si>
  <si>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</si>
  <si>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</si>
  <si>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</si>
  <si>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</si>
  <si>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</si>
  <si>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</si>
  <si>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</si>
  <si>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</si>
  <si>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</si>
  <si>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</si>
  <si>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</si>
  <si>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</si>
  <si>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</si>
  <si>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</si>
  <si>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</si>
  <si>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</si>
  <si>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</si>
  <si>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</si>
  <si>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</si>
  <si>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</si>
  <si>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</si>
  <si>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</si>
  <si>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</si>
  <si>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</si>
  <si>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</si>
  <si>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</si>
  <si>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</si>
  <si>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</si>
  <si>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</si>
  <si>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</si>
  <si>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</si>
  <si>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</si>
  <si>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</si>
  <si>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</si>
  <si>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</si>
  <si>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</si>
  <si>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</si>
  <si>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</si>
  <si>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</si>
  <si>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</si>
  <si>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</si>
  <si>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</si>
  <si>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</si>
  <si>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</si>
  <si>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</si>
  <si>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</si>
  <si>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</si>
  <si>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</si>
  <si>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</si>
  <si>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</si>
  <si>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</si>
  <si>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</si>
  <si>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</si>
  <si>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</si>
  <si>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</si>
  <si>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</si>
  <si>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</si>
  <si>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</si>
  <si>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</si>
  <si>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</si>
  <si>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</si>
  <si>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</si>
  <si>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</si>
  <si>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</si>
  <si>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</si>
  <si>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</si>
  <si>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</si>
  <si>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</si>
  <si>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</si>
  <si>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</si>
  <si>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</si>
  <si>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</si>
  <si>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</si>
  <si>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</si>
  <si>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</si>
  <si>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</si>
  <si>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</si>
  <si>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</si>
  <si>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</si>
  <si>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</si>
  <si>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</si>
  <si>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</si>
  <si>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</si>
  <si>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</si>
  <si>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</si>
  <si>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</si>
  <si>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</si>
  <si>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</si>
  <si>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</si>
  <si>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</si>
  <si>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</si>
  <si>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</si>
  <si>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</si>
  <si>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</si>
  <si>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</si>
  <si>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</si>
  <si>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</si>
  <si>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</si>
  <si>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</si>
  <si>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</si>
  <si>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</si>
  <si>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</si>
  <si>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</si>
  <si>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</si>
  <si>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</si>
  <si>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</si>
  <si>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</si>
  <si>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</si>
  <si>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</si>
  <si>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</si>
  <si>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</si>
  <si>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</si>
  <si>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</si>
  <si>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</si>
  <si>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</si>
  <si>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</si>
  <si>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</si>
  <si>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</si>
  <si>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</si>
  <si>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</si>
  <si>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</si>
  <si>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</si>
  <si>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</si>
  <si>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</si>
  <si>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</si>
  <si>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</si>
  <si>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</si>
  <si>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</si>
  <si>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</si>
  <si>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</si>
  <si>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</si>
  <si>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</si>
  <si>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</si>
  <si>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</si>
  <si>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</si>
  <si>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</si>
  <si>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</si>
  <si>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</si>
  <si>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</si>
  <si>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</si>
  <si>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</si>
  <si>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</si>
  <si>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</si>
  <si>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</si>
  <si>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</si>
  <si>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</si>
  <si>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</si>
  <si>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</si>
  <si>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</si>
  <si>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</si>
  <si>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</si>
  <si>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</si>
  <si>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</si>
  <si>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</si>
  <si>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</si>
  <si>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</si>
  <si>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</si>
  <si>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</si>
  <si>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</si>
  <si>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</si>
  <si>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</si>
  <si>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</si>
  <si>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</si>
  <si>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</si>
  <si>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</si>
  <si>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</si>
  <si>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</si>
  <si>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</si>
  <si>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</si>
  <si>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</si>
  <si>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</si>
  <si>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</si>
  <si>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</si>
  <si>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</si>
  <si>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</si>
  <si>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</si>
  <si>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</si>
  <si>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</si>
  <si>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</si>
  <si>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</si>
  <si>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</si>
  <si>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</si>
  <si>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</si>
  <si>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</si>
  <si>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</si>
  <si>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</si>
  <si>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</si>
  <si>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</si>
  <si>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</si>
  <si>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</si>
  <si>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</si>
  <si>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</si>
  <si>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</si>
  <si>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</si>
  <si>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</si>
  <si>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</si>
  <si>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</si>
  <si>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</si>
  <si>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</si>
  <si>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</si>
  <si>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</si>
  <si>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</si>
  <si>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</si>
  <si>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</si>
  <si>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</si>
  <si>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</si>
  <si>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</si>
  <si>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</si>
  <si>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</si>
  <si>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</si>
  <si>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</si>
  <si>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</si>
  <si>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</si>
  <si>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</si>
  <si>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</si>
  <si>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</si>
  <si>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</si>
  <si>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</si>
  <si>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</si>
  <si>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</si>
  <si>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</si>
  <si>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</si>
  <si>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</si>
  <si>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</si>
  <si>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</si>
  <si>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</si>
  <si>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</si>
  <si>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</si>
  <si>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</si>
  <si>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</si>
  <si>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</si>
  <si>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</si>
  <si>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</si>
  <si>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</si>
  <si>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</si>
  <si>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</si>
  <si>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</si>
  <si>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</si>
  <si>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</si>
  <si>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</si>
  <si>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</si>
  <si>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</si>
  <si>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</si>
  <si>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</si>
  <si>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</si>
  <si>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</si>
  <si>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</si>
  <si>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</si>
  <si>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</si>
  <si>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</si>
  <si>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</si>
  <si>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</si>
  <si>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</si>
  <si>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</si>
  <si>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</si>
  <si>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</si>
  <si>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</si>
  <si>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</si>
  <si>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</si>
  <si>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</si>
  <si>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</si>
  <si>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</si>
  <si>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</si>
  <si>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</si>
  <si>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</si>
  <si>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</si>
  <si>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</si>
  <si>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</si>
  <si>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</si>
  <si>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</si>
  <si>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</si>
  <si>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</si>
  <si>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</si>
  <si>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</si>
  <si>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</si>
  <si>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</si>
  <si>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</si>
  <si>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</si>
  <si>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</si>
  <si>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</si>
  <si>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</si>
  <si>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</si>
  <si>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</si>
  <si>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</si>
  <si>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</si>
  <si>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</si>
  <si>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</si>
  <si>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</si>
  <si>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</si>
  <si>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</si>
  <si>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</si>
  <si>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</si>
  <si>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</si>
  <si>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</si>
  <si>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</si>
  <si>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</si>
  <si>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</si>
  <si>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</si>
  <si>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</si>
  <si>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</si>
  <si>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</si>
  <si>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</si>
  <si>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</si>
  <si>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</si>
  <si>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</si>
  <si>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</si>
  <si>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</si>
  <si>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</si>
  <si>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</si>
  <si>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</si>
  <si>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</si>
  <si>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</si>
  <si>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</si>
  <si>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</si>
  <si>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</si>
  <si>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</si>
  <si>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</si>
  <si>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</si>
  <si>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</si>
  <si>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</si>
  <si>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</si>
  <si>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</si>
  <si>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</si>
  <si>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</si>
  <si>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</si>
  <si>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</si>
  <si>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</si>
  <si>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</si>
  <si>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</si>
  <si>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</si>
  <si>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</si>
  <si>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</si>
  <si>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</si>
  <si>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</si>
  <si>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</si>
  <si>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</si>
  <si>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</si>
  <si>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</si>
  <si>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</si>
  <si>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</si>
  <si>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</si>
  <si>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</si>
  <si>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</si>
  <si>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</si>
  <si>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</si>
  <si>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</si>
  <si>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</si>
  <si>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</si>
  <si>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</si>
  <si>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</si>
  <si>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</si>
  <si>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</si>
  <si>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</si>
  <si>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</si>
  <si>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</si>
  <si>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</si>
  <si>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</si>
  <si>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</si>
  <si>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</si>
  <si>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</si>
  <si>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</si>
  <si>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</si>
  <si>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</si>
  <si>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</si>
  <si>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</si>
  <si>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</si>
  <si>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</si>
  <si>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</si>
  <si>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</si>
  <si>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</si>
  <si>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</si>
  <si>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</si>
  <si>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</si>
  <si>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</si>
  <si>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</si>
  <si>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</si>
  <si>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</si>
  <si>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</si>
  <si>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</si>
  <si>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</si>
  <si>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</si>
  <si>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</si>
  <si>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</si>
  <si>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</si>
  <si>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</si>
  <si>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</si>
  <si>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</si>
  <si>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</si>
  <si>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</si>
  <si>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</si>
  <si>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</si>
  <si>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</si>
  <si>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</si>
  <si>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</si>
  <si>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</si>
  <si>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</si>
  <si>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</si>
  <si>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</si>
  <si>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</si>
  <si>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</si>
  <si>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</si>
  <si>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</si>
  <si>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</si>
  <si>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</si>
  <si>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</si>
  <si>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</si>
  <si>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</si>
  <si>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</si>
  <si>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</si>
  <si>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</si>
  <si>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</si>
  <si>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</si>
  <si>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</si>
  <si>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</si>
  <si>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</si>
  <si>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</si>
  <si>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</si>
  <si>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</si>
  <si>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</si>
  <si>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</si>
  <si>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</si>
  <si>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</si>
  <si>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</si>
  <si>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</si>
  <si>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</si>
  <si>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</si>
  <si>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</si>
  <si>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</si>
  <si>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</si>
  <si>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</si>
  <si>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</si>
  <si>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</si>
  <si>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</si>
  <si>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</si>
  <si>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</si>
  <si>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</si>
  <si>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</si>
  <si>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</si>
  <si>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</si>
  <si>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</si>
  <si>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</si>
  <si>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</si>
  <si>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</si>
  <si>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</si>
  <si>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</si>
  <si>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</si>
  <si>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</si>
  <si>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</si>
  <si>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</si>
  <si>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</si>
  <si>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</si>
  <si>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</si>
  <si>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</si>
  <si>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</si>
  <si>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</si>
  <si>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</si>
  <si>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</si>
  <si>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</si>
  <si>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</si>
  <si>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</si>
  <si>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</si>
  <si>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</si>
  <si>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</si>
  <si>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</si>
  <si>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</si>
  <si>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</si>
  <si>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</si>
  <si>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</si>
  <si>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</si>
  <si>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</si>
  <si>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</si>
  <si>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</si>
  <si>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</si>
  <si>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</si>
  <si>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</si>
  <si>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</si>
  <si>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</si>
  <si>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</si>
  <si>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</si>
  <si>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</si>
  <si>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</si>
  <si>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</si>
  <si>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</si>
  <si>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</si>
  <si>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</si>
  <si>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</si>
  <si>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</si>
  <si>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</si>
  <si>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</si>
  <si>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</si>
  <si>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</si>
  <si>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</si>
  <si>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</si>
  <si>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</si>
  <si>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</si>
  <si>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</si>
  <si>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</si>
  <si>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</si>
  <si>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</si>
  <si>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</si>
  <si>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</si>
  <si>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</si>
  <si>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</si>
  <si>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</si>
  <si>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</si>
  <si>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</si>
  <si>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</si>
  <si>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</si>
  <si>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</si>
  <si>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</si>
  <si>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</si>
  <si>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</si>
  <si>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</si>
  <si>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</si>
  <si>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</si>
  <si>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</si>
  <si>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</si>
  <si>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</si>
  <si>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</si>
  <si>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</si>
  <si>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</si>
  <si>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</si>
  <si>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</si>
  <si>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</si>
  <si>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</si>
  <si>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</si>
  <si>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</si>
  <si>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</si>
  <si>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</si>
  <si>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</si>
  <si>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</si>
  <si>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</si>
  <si>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</si>
  <si>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</si>
  <si>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</si>
  <si>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</si>
  <si>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</si>
  <si>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</si>
  <si>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</si>
  <si>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</si>
  <si>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</si>
  <si>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</si>
  <si>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</si>
  <si>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</si>
  <si>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</si>
  <si>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</si>
  <si>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</si>
  <si>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</si>
  <si>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</si>
  <si>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</si>
  <si>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</si>
  <si>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</si>
  <si>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</si>
  <si>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</si>
  <si>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</si>
  <si>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</si>
  <si>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</si>
  <si>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</si>
  <si>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</si>
  <si>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</si>
  <si>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</si>
  <si>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</si>
  <si>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</si>
  <si>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</si>
  <si>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</si>
  <si>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</si>
  <si>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</si>
  <si>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</si>
  <si>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</si>
  <si>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</si>
  <si>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</si>
  <si>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</si>
  <si>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</si>
  <si>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</si>
  <si>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</si>
  <si>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</si>
  <si>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</si>
  <si>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</si>
  <si>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</si>
  <si>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</si>
  <si>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</si>
  <si>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</si>
  <si>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</si>
  <si>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</si>
  <si>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</si>
  <si>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</si>
  <si>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</si>
  <si>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</si>
  <si>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</si>
  <si>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</si>
  <si>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</si>
  <si>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</si>
  <si>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</si>
  <si>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</si>
  <si>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</si>
  <si>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</si>
  <si>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</si>
  <si>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</si>
  <si>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</si>
  <si>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</si>
  <si>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</si>
  <si>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</si>
  <si>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</si>
  <si>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</si>
  <si>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</si>
  <si>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</si>
  <si>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</si>
  <si>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</si>
  <si>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</si>
  <si>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</si>
  <si>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</si>
  <si>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</si>
  <si>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</si>
  <si>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</si>
  <si>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</si>
  <si>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</si>
  <si>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</si>
  <si>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</si>
  <si>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</si>
  <si>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</si>
  <si>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</si>
  <si>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</si>
  <si>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</si>
  <si>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</si>
  <si>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</si>
  <si>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</si>
  <si>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</si>
  <si>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</si>
  <si>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</si>
  <si>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</si>
  <si>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</si>
  <si>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</si>
  <si>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</si>
  <si>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</si>
  <si>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</si>
  <si>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</si>
  <si>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</si>
  <si>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</si>
  <si>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</si>
  <si>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</si>
  <si>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</si>
  <si>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</si>
  <si>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</si>
  <si>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</si>
  <si>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</si>
  <si>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</si>
  <si>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</si>
  <si>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</si>
  <si>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</si>
  <si>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</si>
  <si>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</si>
  <si>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</si>
  <si>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</si>
  <si>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</si>
  <si>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</si>
  <si>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</si>
  <si>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</si>
  <si>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</si>
  <si>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</si>
  <si>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</si>
  <si>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</si>
  <si>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</si>
  <si>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</si>
  <si>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</si>
  <si>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</si>
  <si>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</si>
  <si>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</si>
  <si>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</si>
  <si>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</si>
  <si>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</si>
  <si>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</si>
  <si>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</si>
  <si>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</si>
  <si>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</si>
  <si>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</si>
  <si>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</si>
  <si>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</si>
  <si>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</si>
  <si>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</si>
  <si>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</si>
  <si>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</si>
  <si>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</si>
  <si>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</si>
  <si>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</si>
  <si>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</si>
  <si>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</si>
  <si>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</si>
  <si>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</si>
  <si>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</si>
  <si>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</si>
  <si>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</si>
  <si>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</si>
  <si>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</si>
  <si>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</si>
  <si>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</si>
  <si>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</si>
  <si>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</si>
  <si>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</si>
  <si>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</si>
  <si>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</si>
  <si>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</si>
  <si>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</si>
  <si>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</si>
  <si>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</si>
  <si>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</si>
  <si>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</si>
  <si>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</si>
  <si>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</si>
  <si>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</si>
  <si>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</si>
  <si>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</si>
  <si>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</si>
  <si>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</si>
  <si>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</si>
  <si>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</si>
  <si>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</si>
  <si>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</si>
  <si>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</si>
  <si>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</si>
  <si>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</si>
  <si>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</si>
  <si>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</si>
  <si>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</si>
  <si>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</si>
  <si>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</si>
  <si>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</si>
  <si>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</si>
  <si>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</si>
  <si>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</si>
  <si>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</si>
  <si>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</si>
  <si>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</si>
  <si>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</si>
  <si>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</si>
  <si>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</si>
  <si>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</si>
  <si>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</si>
  <si>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</si>
  <si>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</si>
  <si>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</si>
  <si>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</si>
  <si>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</si>
  <si>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</si>
  <si>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</si>
  <si>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</si>
  <si>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</si>
  <si>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</si>
  <si>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</si>
  <si>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</si>
  <si>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</si>
  <si>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</si>
  <si>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</si>
  <si>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</si>
  <si>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</si>
  <si>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</si>
  <si>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</si>
  <si>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</si>
  <si>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</si>
  <si>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</si>
  <si>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</si>
  <si>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</si>
  <si>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</si>
  <si>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</si>
  <si>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</si>
  <si>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</si>
  <si>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</si>
  <si>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</si>
  <si>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</si>
  <si>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</si>
  <si>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</si>
  <si>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</si>
  <si>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</si>
  <si>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</si>
  <si>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</si>
  <si>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</si>
  <si>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</si>
  <si>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</si>
  <si>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</si>
  <si>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</si>
  <si>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</si>
  <si>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</si>
  <si>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</si>
  <si>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</si>
  <si>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</si>
  <si>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</si>
  <si>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</si>
  <si>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</si>
  <si>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</si>
  <si>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</si>
  <si>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</si>
  <si>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</si>
  <si>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</si>
  <si>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</si>
  <si>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</si>
  <si>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</si>
  <si>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</si>
  <si>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</si>
  <si>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</si>
  <si>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</si>
  <si>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</si>
  <si>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</si>
  <si>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</si>
  <si>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</si>
  <si>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</si>
  <si>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</si>
  <si>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</si>
  <si>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</si>
  <si>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</si>
  <si>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</si>
  <si>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</si>
  <si>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</si>
  <si>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</si>
  <si>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</si>
  <si>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</si>
  <si>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</si>
  <si>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</si>
  <si>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</si>
  <si>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</si>
  <si>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</si>
  <si>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</si>
  <si>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</si>
  <si>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</si>
  <si>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</si>
  <si>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</si>
  <si>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</si>
  <si>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</si>
  <si>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</si>
  <si>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</si>
  <si>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</si>
  <si>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</si>
  <si>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</si>
  <si>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</si>
  <si>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</si>
  <si>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</si>
  <si>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</si>
  <si>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</si>
  <si>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</si>
  <si>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</si>
  <si>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</si>
  <si>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</si>
  <si>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</si>
  <si>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</si>
  <si>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</si>
  <si>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</si>
  <si>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</si>
  <si>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</si>
  <si>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</si>
  <si>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</si>
  <si>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</si>
  <si>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</si>
  <si>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</si>
  <si>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</si>
  <si>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</si>
  <si>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</si>
  <si>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</si>
  <si>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</si>
  <si>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</si>
  <si>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</si>
  <si>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</si>
  <si>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</si>
  <si>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</si>
  <si>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</si>
  <si>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</si>
  <si>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</si>
  <si>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</si>
  <si>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</si>
  <si>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</si>
  <si>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</si>
  <si>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</si>
  <si>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</si>
  <si>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</si>
  <si>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</si>
  <si>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</si>
  <si>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</si>
  <si>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</si>
  <si>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</si>
  <si>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</si>
  <si>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</si>
  <si>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</si>
  <si>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</si>
  <si>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</si>
  <si>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</si>
  <si>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</si>
  <si>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</si>
  <si>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</si>
  <si>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</si>
  <si>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</si>
  <si>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</si>
  <si>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</si>
  <si>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</si>
  <si>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</si>
  <si>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</si>
  <si>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</si>
  <si>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</si>
  <si>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</si>
  <si>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</si>
  <si>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</si>
  <si>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</si>
  <si>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</si>
  <si>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</si>
  <si>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</si>
  <si>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</si>
  <si>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</si>
  <si>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</si>
  <si>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</si>
  <si>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</si>
  <si>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</si>
  <si>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</si>
  <si>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</si>
  <si>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</si>
  <si>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</si>
  <si>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</si>
  <si>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</si>
  <si>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</si>
  <si>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</si>
  <si>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</si>
  <si>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</si>
  <si>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</si>
  <si>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</si>
  <si>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</si>
  <si>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</si>
  <si>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</si>
  <si>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</si>
  <si>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</si>
  <si>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</si>
  <si>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</si>
  <si>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</si>
  <si>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</si>
  <si>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</si>
  <si>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</si>
  <si>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</si>
  <si>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</si>
  <si>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</si>
  <si>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</si>
  <si>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</si>
  <si>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</si>
  <si>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</si>
  <si>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</si>
  <si>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</si>
  <si>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</si>
  <si>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</si>
  <si>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</si>
  <si>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</si>
  <si>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</si>
  <si>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</si>
  <si>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</si>
  <si>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</si>
  <si>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</si>
  <si>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</si>
  <si>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</si>
  <si>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</si>
  <si>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</si>
  <si>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</si>
  <si>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</si>
  <si>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</si>
  <si>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</si>
  <si>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</si>
  <si>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</si>
  <si>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</si>
  <si>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</si>
  <si>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</si>
  <si>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</si>
  <si>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</si>
  <si>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</si>
  <si>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</si>
  <si>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</si>
  <si>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</si>
  <si>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</si>
  <si>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</si>
  <si>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</si>
  <si>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</si>
  <si>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</si>
  <si>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</si>
  <si>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</si>
  <si>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</si>
  <si>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</si>
  <si>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</si>
  <si>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</si>
  <si>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</si>
  <si>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</si>
  <si>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</si>
  <si>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</si>
  <si>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</si>
  <si>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</si>
  <si>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</si>
  <si>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</si>
  <si>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</si>
  <si>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</si>
  <si>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</si>
  <si>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</si>
  <si>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</si>
  <si>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</si>
  <si>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</si>
  <si>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</si>
  <si>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</si>
  <si>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</si>
  <si>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</si>
  <si>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</si>
  <si>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</si>
  <si>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</si>
  <si>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</si>
  <si>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</si>
  <si>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</si>
  <si>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</si>
  <si>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</si>
  <si>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</si>
  <si>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</si>
  <si>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</si>
  <si>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</si>
  <si>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</si>
  <si>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</si>
  <si>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</si>
  <si>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</si>
  <si>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</si>
  <si>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</si>
  <si>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</si>
  <si>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</si>
  <si>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</si>
  <si>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</si>
  <si>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</si>
  <si>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</si>
  <si>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</si>
  <si>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</si>
  <si>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</si>
  <si>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</si>
  <si>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</si>
  <si>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</si>
  <si>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</si>
  <si>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</si>
  <si>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</si>
  <si>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</si>
  <si>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</si>
  <si>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</si>
  <si>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</si>
  <si>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</si>
  <si>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</si>
  <si>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</si>
  <si>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</si>
  <si>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</si>
  <si>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</si>
  <si>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</si>
  <si>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</si>
  <si>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</si>
  <si>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</si>
  <si>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</si>
  <si>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</si>
  <si>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</si>
  <si>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</si>
  <si>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</si>
  <si>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</si>
  <si>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</si>
  <si>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</si>
  <si>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</si>
  <si>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</si>
  <si>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</si>
  <si>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</si>
  <si>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</si>
  <si>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</si>
  <si>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</si>
  <si>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</si>
  <si>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</si>
  <si>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</si>
  <si>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</si>
  <si>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</si>
  <si>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</si>
  <si>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</si>
  <si>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</si>
  <si>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</si>
  <si>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</si>
  <si>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</si>
  <si>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</si>
  <si>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</si>
  <si>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</si>
  <si>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</si>
  <si>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</si>
  <si>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</si>
  <si>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</si>
  <si>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</si>
  <si>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</si>
  <si>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</si>
  <si>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</si>
  <si>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</si>
  <si>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</si>
  <si>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</si>
  <si>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</si>
  <si>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</si>
  <si>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</si>
  <si>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</si>
  <si>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</si>
  <si>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</si>
  <si>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</si>
  <si>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</si>
  <si>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</si>
  <si>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</si>
  <si>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</si>
  <si>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</si>
  <si>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</si>
  <si>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</si>
  <si>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</si>
  <si>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</si>
  <si>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</si>
  <si>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</si>
  <si>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</si>
  <si>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</si>
  <si>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</si>
  <si>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</si>
  <si>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</si>
  <si>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</si>
  <si>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</si>
  <si>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</si>
  <si>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</si>
  <si>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</si>
  <si>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</si>
  <si>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</si>
  <si>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</si>
  <si>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</si>
  <si>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</si>
  <si>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</si>
  <si>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</si>
  <si>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</si>
  <si>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</si>
  <si>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</si>
  <si>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</si>
  <si>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</si>
  <si>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</si>
  <si>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</si>
  <si>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</si>
  <si>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</si>
  <si>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</si>
  <si>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</si>
  <si>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</si>
  <si>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</si>
  <si>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</si>
  <si>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</si>
  <si>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</si>
  <si>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</si>
  <si>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</si>
  <si>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</si>
  <si>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</si>
  <si>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</si>
  <si>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</si>
  <si>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</si>
  <si>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</si>
  <si>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</si>
  <si>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</si>
  <si>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</si>
  <si>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</si>
  <si>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</si>
  <si>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</si>
  <si>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</si>
  <si>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</si>
  <si>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</si>
  <si>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</si>
  <si>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</si>
  <si>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</si>
  <si>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</si>
  <si>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</si>
  <si>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</si>
  <si>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</si>
  <si>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</si>
  <si>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</si>
  <si>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</si>
  <si>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</si>
  <si>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</si>
  <si>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</si>
  <si>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</si>
  <si>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</si>
  <si>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</si>
  <si>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</si>
  <si>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</si>
  <si>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</si>
  <si>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</si>
  <si>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</si>
  <si>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</si>
  <si>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</si>
  <si>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</si>
  <si>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</si>
  <si>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</si>
  <si>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</si>
  <si>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</si>
  <si>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</si>
  <si>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</si>
  <si>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</si>
  <si>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</si>
  <si>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</si>
  <si>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</si>
  <si>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</si>
  <si>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</si>
  <si>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</si>
  <si>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</si>
  <si>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</si>
  <si>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</si>
  <si>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</si>
  <si>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</si>
  <si>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</si>
  <si>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</si>
  <si>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</si>
  <si>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</si>
  <si>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</si>
  <si>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</si>
  <si>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</si>
  <si>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</si>
  <si>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</si>
  <si>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</si>
  <si>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</si>
  <si>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</si>
  <si>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</si>
  <si>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</si>
  <si>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</si>
  <si>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</si>
  <si>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</si>
  <si>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</si>
  <si>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</si>
  <si>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</si>
  <si>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</si>
  <si>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</si>
  <si>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</si>
  <si>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</si>
  <si>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</si>
  <si>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</si>
  <si>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</si>
  <si>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</si>
  <si>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</si>
  <si>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</si>
  <si>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</si>
  <si>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</si>
  <si>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</si>
  <si>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</si>
  <si>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</si>
  <si>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</si>
  <si>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</si>
  <si>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</si>
  <si>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</si>
  <si>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</si>
  <si>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</si>
  <si>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</si>
  <si>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</si>
  <si>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</si>
  <si>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</si>
  <si>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</si>
  <si>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</si>
  <si>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</si>
  <si>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</si>
  <si>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</si>
  <si>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</si>
  <si>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</si>
  <si>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</si>
  <si>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</si>
  <si>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</si>
  <si>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</si>
  <si>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</si>
  <si>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</si>
  <si>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</si>
  <si>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</si>
  <si>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</si>
  <si>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</si>
  <si>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</si>
  <si>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</si>
  <si>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</si>
  <si>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</si>
  <si>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</si>
  <si>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</si>
  <si>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</si>
  <si>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</si>
  <si>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</si>
  <si>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</si>
  <si>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</si>
  <si>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</si>
  <si>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</si>
  <si>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</si>
  <si>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</si>
  <si>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</si>
  <si>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</si>
  <si>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</si>
  <si>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</si>
  <si>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</si>
  <si>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</si>
  <si>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</si>
  <si>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</si>
  <si>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</si>
  <si>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</si>
  <si>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</si>
  <si>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</si>
  <si>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</si>
  <si>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</si>
  <si>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</si>
  <si>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</si>
  <si>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</si>
  <si>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</si>
  <si>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</si>
  <si>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</si>
  <si>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</si>
  <si>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</si>
  <si>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</si>
  <si>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</si>
  <si>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</si>
  <si>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</si>
  <si>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</si>
  <si>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</si>
  <si>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</si>
  <si>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</si>
  <si>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</si>
  <si>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</si>
  <si>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</si>
  <si>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</si>
  <si>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</si>
  <si>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</si>
  <si>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</si>
  <si>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</si>
  <si>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</si>
  <si>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</si>
  <si>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</si>
  <si>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</si>
  <si>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</si>
  <si>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</si>
  <si>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</si>
  <si>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</si>
  <si>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</si>
  <si>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</si>
  <si>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</si>
  <si>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</si>
  <si>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</si>
  <si>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</si>
  <si>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</si>
  <si>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</si>
  <si>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</si>
  <si>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</si>
  <si>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</si>
  <si>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</si>
  <si>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</si>
  <si>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</si>
  <si>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</si>
  <si>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</si>
  <si>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</si>
  <si>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</si>
  <si>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</si>
  <si>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</si>
  <si>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</si>
  <si>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</si>
  <si>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</si>
  <si>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</si>
  <si>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</si>
  <si>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</si>
  <si>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</si>
  <si>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</si>
  <si>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</si>
  <si>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</si>
  <si>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</si>
  <si>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</si>
  <si>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</si>
  <si>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</si>
  <si>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</si>
  <si>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</si>
  <si>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</si>
  <si>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</si>
  <si>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</si>
  <si>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</si>
  <si>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</si>
  <si>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</si>
  <si>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</si>
  <si>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</si>
  <si>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</si>
  <si>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</si>
  <si>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</si>
  <si>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</si>
  <si>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</si>
  <si>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</si>
  <si>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</si>
  <si>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</si>
  <si>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</si>
  <si>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</si>
  <si>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</si>
  <si>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</si>
  <si>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</si>
  <si>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</si>
  <si>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</si>
  <si>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</si>
  <si>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</si>
  <si>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</si>
  <si>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</si>
  <si>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</si>
  <si>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</si>
  <si>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</si>
  <si>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</si>
  <si>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</si>
  <si>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</si>
  <si>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</si>
  <si>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</si>
  <si>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</si>
  <si>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</si>
  <si>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</si>
  <si>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</si>
  <si>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</si>
  <si>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</si>
  <si>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</si>
  <si>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</si>
  <si>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</si>
  <si>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</si>
  <si>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</si>
  <si>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</si>
  <si>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</si>
  <si>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</si>
  <si>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</si>
  <si>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</si>
  <si>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</si>
  <si>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</si>
  <si>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</si>
  <si>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</si>
  <si>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</si>
  <si>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</si>
  <si>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</si>
  <si>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</si>
  <si>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</si>
  <si>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</si>
  <si>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</si>
  <si>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</si>
  <si>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</si>
  <si>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</si>
  <si>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</si>
  <si>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</si>
  <si>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</si>
  <si>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</si>
  <si>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</si>
  <si>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</si>
  <si>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</si>
  <si>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</si>
  <si>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</si>
  <si>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</si>
  <si>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</si>
  <si>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</si>
  <si>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</si>
  <si>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</si>
  <si>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</si>
  <si>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</si>
  <si>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</si>
  <si>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</si>
  <si>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</si>
  <si>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</si>
  <si>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</si>
  <si>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</si>
  <si>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</si>
  <si>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</si>
  <si>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</si>
  <si>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</si>
  <si>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</si>
  <si>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</si>
  <si>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</si>
  <si>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</si>
  <si>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</si>
  <si>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</si>
  <si>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</si>
  <si>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</si>
  <si>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</si>
  <si>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</si>
  <si>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</si>
  <si>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</si>
  <si>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</si>
  <si>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</si>
  <si>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</si>
  <si>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</si>
  <si>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</si>
  <si>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</si>
  <si>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</si>
  <si>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</si>
  <si>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</si>
  <si>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</si>
  <si>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</si>
  <si>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</si>
  <si>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</si>
  <si>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</si>
  <si>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</si>
  <si>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</si>
  <si>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</si>
  <si>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</si>
  <si>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</si>
  <si>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</si>
  <si>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</si>
  <si>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</si>
  <si>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</si>
  <si>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</si>
  <si>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</si>
  <si>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</si>
  <si>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</si>
  <si>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</si>
  <si>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</si>
  <si>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</si>
  <si>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</si>
  <si>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</si>
  <si>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</si>
  <si>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</si>
  <si>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</si>
  <si>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</si>
  <si>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</si>
  <si>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</si>
  <si>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</si>
  <si>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</si>
  <si>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</si>
  <si>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</si>
  <si>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</si>
  <si>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</si>
  <si>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</si>
  <si>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</si>
  <si>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</si>
  <si>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</si>
  <si>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</si>
  <si>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</si>
  <si>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</si>
  <si>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</si>
  <si>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</si>
  <si>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</si>
  <si>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</si>
  <si>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</si>
  <si>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</si>
  <si>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</si>
  <si>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</si>
  <si>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</si>
  <si>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</si>
  <si>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</si>
  <si>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</si>
  <si>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</si>
  <si>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</si>
  <si>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</si>
  <si>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</si>
  <si>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</si>
  <si>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</si>
  <si>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</si>
  <si>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</si>
  <si>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</si>
  <si>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</si>
  <si>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</si>
  <si>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</si>
  <si>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</si>
  <si>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</si>
  <si>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</si>
  <si>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</si>
  <si>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</si>
  <si>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</si>
  <si>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</si>
  <si>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</si>
  <si>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</si>
  <si>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</si>
  <si>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</si>
  <si>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</si>
  <si>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</si>
  <si>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</si>
  <si>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</si>
  <si>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</si>
  <si>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</si>
  <si>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</si>
  <si>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</si>
  <si>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</si>
  <si>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</si>
  <si>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</si>
  <si>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</si>
  <si>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</si>
  <si>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</si>
  <si>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</si>
  <si>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</si>
  <si>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</si>
  <si>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</si>
  <si>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</si>
  <si>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</si>
  <si>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</si>
  <si>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</si>
  <si>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</si>
  <si>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</si>
  <si>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</si>
  <si>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</si>
  <si>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</si>
  <si>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</si>
  <si>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</si>
  <si>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</si>
  <si>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</si>
  <si>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</si>
  <si>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</si>
  <si>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</si>
  <si>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</si>
  <si>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</si>
  <si>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</si>
  <si>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</si>
  <si>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</si>
  <si>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</si>
  <si>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</si>
  <si>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</si>
  <si>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</si>
  <si>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</si>
  <si>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</si>
  <si>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</si>
  <si>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</si>
  <si>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</si>
  <si>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</si>
  <si>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</si>
  <si>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</si>
  <si>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</si>
  <si>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</si>
  <si>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</si>
  <si>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</si>
  <si>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</si>
  <si>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</si>
  <si>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</si>
  <si>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</si>
  <si>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</si>
  <si>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</si>
  <si>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</si>
  <si>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</si>
  <si>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</si>
  <si>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</si>
  <si>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</si>
  <si>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</si>
  <si>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</si>
  <si>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</si>
  <si>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</si>
  <si>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</si>
  <si>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</si>
  <si>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</si>
  <si>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</si>
  <si>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</si>
  <si>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</si>
  <si>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</si>
  <si>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</si>
  <si>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</si>
  <si>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</si>
  <si>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</si>
  <si>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</si>
  <si>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</si>
  <si>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</si>
  <si>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</si>
  <si>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</si>
  <si>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</si>
  <si>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</si>
  <si>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</si>
  <si>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</si>
  <si>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</si>
  <si>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</si>
  <si>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</si>
  <si>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</si>
  <si>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</si>
  <si>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</si>
  <si>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</si>
  <si>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</si>
  <si>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</si>
  <si>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</si>
  <si>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</si>
  <si>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</si>
  <si>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</si>
  <si>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</si>
  <si>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</si>
  <si>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</si>
  <si>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</si>
  <si>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</si>
  <si>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</si>
  <si>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</si>
  <si>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</si>
  <si>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</si>
  <si>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</si>
  <si>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</si>
  <si>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</si>
  <si>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</si>
  <si>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</si>
  <si>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</si>
  <si>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</si>
  <si>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</si>
  <si>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</si>
  <si>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</si>
  <si>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</si>
  <si>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</si>
  <si>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</si>
  <si>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</si>
  <si>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</si>
  <si>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</si>
  <si>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</si>
  <si>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</si>
  <si>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</si>
  <si>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</si>
  <si>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</si>
  <si>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</si>
  <si>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</si>
  <si>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</si>
  <si>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</si>
  <si>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</si>
  <si>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</si>
  <si>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</si>
  <si>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</si>
  <si>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</si>
  <si>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</si>
  <si>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</si>
  <si>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</si>
  <si>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</si>
  <si>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</si>
  <si>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</si>
  <si>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</si>
  <si>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</si>
  <si>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</si>
  <si>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</si>
  <si>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</si>
  <si>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</si>
  <si>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</si>
  <si>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</si>
  <si>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</si>
  <si>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</si>
  <si>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</si>
  <si>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</si>
  <si>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</si>
  <si>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</si>
  <si>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</si>
  <si>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</si>
  <si>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</si>
  <si>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</si>
  <si>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</si>
  <si>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</si>
  <si>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</si>
  <si>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</si>
  <si>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</si>
  <si>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</si>
  <si>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</si>
  <si>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</si>
  <si>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</si>
  <si>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</si>
  <si>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</si>
  <si>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</si>
  <si>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</si>
  <si>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</si>
  <si>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</si>
  <si>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</si>
  <si>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</si>
  <si>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</si>
  <si>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</si>
  <si>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</si>
  <si>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</si>
  <si>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</si>
  <si>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</si>
  <si>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</si>
  <si>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</si>
  <si>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</si>
  <si>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</si>
  <si>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</si>
  <si>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</si>
  <si>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</si>
  <si>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</si>
  <si>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</si>
  <si>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</si>
  <si>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</si>
  <si>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</si>
  <si>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</si>
  <si>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</si>
  <si>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</si>
  <si>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</si>
  <si>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</si>
  <si>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</si>
  <si>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</si>
  <si>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</si>
  <si>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</si>
  <si>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</si>
  <si>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</si>
  <si>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</si>
  <si>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</si>
  <si>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</si>
  <si>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</si>
  <si>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</si>
  <si>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</si>
  <si>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</si>
  <si>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</si>
  <si>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</si>
  <si>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</si>
  <si>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</si>
  <si>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</si>
  <si>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</si>
  <si>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</si>
  <si>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</si>
  <si>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</si>
  <si>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</si>
  <si>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</si>
  <si>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</si>
  <si>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</si>
  <si>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</si>
  <si>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</si>
  <si>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</si>
  <si>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</si>
  <si>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</si>
  <si>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</si>
  <si>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</si>
  <si>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</si>
  <si>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</si>
  <si>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</si>
  <si>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</si>
  <si>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</si>
  <si>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</si>
  <si>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</si>
  <si>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</si>
  <si>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</si>
  <si>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</si>
  <si>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</si>
  <si>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</si>
  <si>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</si>
  <si>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</si>
  <si>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</si>
  <si>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</si>
  <si>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</si>
  <si>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</si>
  <si>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</si>
  <si>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</si>
  <si>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</si>
  <si>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</si>
  <si>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</si>
  <si>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</si>
  <si>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</si>
  <si>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</si>
  <si>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</si>
  <si>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</si>
  <si>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</si>
  <si>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</si>
  <si>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</si>
  <si>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</si>
  <si>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</si>
  <si>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</si>
  <si>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</si>
  <si>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</si>
  <si>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</si>
  <si>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</si>
  <si>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</si>
  <si>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</si>
  <si>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</si>
  <si>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</si>
  <si>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</si>
  <si>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</si>
  <si>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</si>
  <si>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</si>
  <si>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</si>
  <si>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</si>
  <si>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</si>
  <si>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</si>
  <si>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</si>
  <si>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</si>
  <si>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</si>
  <si>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</si>
  <si>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</si>
  <si>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</si>
  <si>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</si>
  <si>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</si>
  <si>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</si>
  <si>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</si>
  <si>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</si>
  <si>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</si>
  <si>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</si>
  <si>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</si>
  <si>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</si>
  <si>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</si>
  <si>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</si>
  <si>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</si>
  <si>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</si>
  <si>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</si>
  <si>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</si>
  <si>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</si>
  <si>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</si>
  <si>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</si>
  <si>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</si>
  <si>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</si>
  <si>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</si>
  <si>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</si>
  <si>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</si>
  <si>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</si>
  <si>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</si>
  <si>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</si>
  <si>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</si>
  <si>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</si>
  <si>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</si>
  <si>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</si>
  <si>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</si>
  <si>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</si>
  <si>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</si>
  <si>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</si>
  <si>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</si>
  <si>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</si>
  <si>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</si>
  <si>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</si>
  <si>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</si>
  <si>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</si>
  <si>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</si>
  <si>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</si>
  <si>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</si>
  <si>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</si>
  <si>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</si>
  <si>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</si>
  <si>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</si>
  <si>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</si>
  <si>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</si>
  <si>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</si>
  <si>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</si>
  <si>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</si>
  <si>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</si>
  <si>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</si>
  <si>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</si>
  <si>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</si>
  <si>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</si>
  <si>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</si>
  <si>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</si>
  <si>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</si>
  <si>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</si>
  <si>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</si>
  <si>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</si>
  <si>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</si>
  <si>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</si>
  <si>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</si>
  <si>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</si>
  <si>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</si>
  <si>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</si>
  <si>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</si>
  <si>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</si>
  <si>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</si>
  <si>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</si>
  <si>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</si>
  <si>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</si>
  <si>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</si>
  <si>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</si>
  <si>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</si>
  <si>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</si>
  <si>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</si>
  <si>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</si>
  <si>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</si>
  <si>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</si>
  <si>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</si>
  <si>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</si>
  <si>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</si>
  <si>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</si>
  <si>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</si>
  <si>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</si>
  <si>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</si>
  <si>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</si>
  <si>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</si>
  <si>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</si>
  <si>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</si>
  <si>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</si>
  <si>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</si>
  <si>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</si>
  <si>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</si>
  <si>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</si>
  <si>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</si>
  <si>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</si>
  <si>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</si>
  <si>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</si>
  <si>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</si>
  <si>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</si>
  <si>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</si>
  <si>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</si>
  <si>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</si>
  <si>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</si>
  <si>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</si>
  <si>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</si>
  <si>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</si>
  <si>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</si>
  <si>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</si>
  <si>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</si>
  <si>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</si>
  <si>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</si>
  <si>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</si>
  <si>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</si>
  <si>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</si>
  <si>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</si>
  <si>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</si>
  <si>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</si>
  <si>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</si>
  <si>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</si>
  <si>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</si>
  <si>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</si>
  <si>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</si>
  <si>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</si>
  <si>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</si>
  <si>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</si>
  <si>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</si>
  <si>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</si>
  <si>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</si>
  <si>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</si>
  <si>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</si>
  <si>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</si>
  <si>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</si>
  <si>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</si>
  <si>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</si>
  <si>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</si>
  <si>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</si>
  <si>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</si>
  <si>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</si>
  <si>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</si>
  <si>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</si>
  <si>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</si>
  <si>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</si>
  <si>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</si>
  <si>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</si>
  <si>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</si>
  <si>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</si>
  <si>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</si>
  <si>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</si>
  <si>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</si>
  <si>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</si>
  <si>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</si>
  <si>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</si>
  <si>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</si>
  <si>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</si>
  <si>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</si>
  <si>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</si>
  <si>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</si>
  <si>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</si>
  <si>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</si>
  <si>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</si>
  <si>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</si>
  <si>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</si>
  <si>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</si>
  <si>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</si>
  <si>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</si>
  <si>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</si>
  <si>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</si>
  <si>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</si>
  <si>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</si>
  <si>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</si>
  <si>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</si>
  <si>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</si>
  <si>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</si>
  <si>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</si>
  <si>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</si>
  <si>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</si>
  <si>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</si>
  <si>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</si>
  <si>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</si>
  <si>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</si>
  <si>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</si>
  <si>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</si>
  <si>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</si>
  <si>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</si>
  <si>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</si>
  <si>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</si>
  <si>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</si>
  <si>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</si>
  <si>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</si>
  <si>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</si>
  <si>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</si>
  <si>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</si>
  <si>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</si>
  <si>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</si>
  <si>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</si>
  <si>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</si>
  <si>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</si>
  <si>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</si>
  <si>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</si>
  <si>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</si>
  <si>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</si>
  <si>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</si>
  <si>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</si>
  <si>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</si>
  <si>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</si>
  <si>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</si>
  <si>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</si>
  <si>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</si>
  <si>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</si>
  <si>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</si>
  <si>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</si>
  <si>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</si>
  <si>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</si>
  <si>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</si>
  <si>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</si>
  <si>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</si>
  <si>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</si>
  <si>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</si>
  <si>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</si>
  <si>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</si>
  <si>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</si>
  <si>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</si>
  <si>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</si>
  <si>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</si>
  <si>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</si>
  <si>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</si>
  <si>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</si>
  <si>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</si>
  <si>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</si>
  <si>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</si>
  <si>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</si>
  <si>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</si>
  <si>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</si>
  <si>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</si>
  <si>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</si>
  <si>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</si>
  <si>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</si>
  <si>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</si>
  <si>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</si>
  <si>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</si>
  <si>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</si>
  <si>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</si>
  <si>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</si>
  <si>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</si>
  <si>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</si>
  <si>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</si>
  <si>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</si>
  <si>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</si>
  <si>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</si>
  <si>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</si>
  <si>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</si>
  <si>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</si>
  <si>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</si>
  <si>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</si>
  <si>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</si>
  <si>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</si>
  <si>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</si>
  <si>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</si>
  <si>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</si>
  <si>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</si>
  <si>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</si>
  <si>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</si>
  <si>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</si>
  <si>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</si>
  <si>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</si>
  <si>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</si>
  <si>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</si>
  <si>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</si>
  <si>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</si>
  <si>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</si>
  <si>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</si>
  <si>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</si>
  <si>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</si>
  <si>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</si>
  <si>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</si>
  <si>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</si>
  <si>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</si>
  <si>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</si>
  <si>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</si>
  <si>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</si>
  <si>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</si>
  <si>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</si>
  <si>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</si>
  <si>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</si>
  <si>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</si>
  <si>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</si>
  <si>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</si>
  <si>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</si>
  <si>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</si>
  <si>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</si>
  <si>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</si>
  <si>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</si>
  <si>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</si>
  <si>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</si>
  <si>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</si>
  <si>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</si>
  <si>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</si>
  <si>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</si>
  <si>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</si>
  <si>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</si>
  <si>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</si>
  <si>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</si>
  <si>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</si>
  <si>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</si>
  <si>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</si>
  <si>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</si>
  <si>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</si>
  <si>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</si>
  <si>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</si>
  <si>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</si>
  <si>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</si>
  <si>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</si>
  <si>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</si>
  <si>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</si>
  <si>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</si>
  <si>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</si>
  <si>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</si>
  <si>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</si>
  <si>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</si>
  <si>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</si>
  <si>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</si>
  <si>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</si>
  <si>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</si>
  <si>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</si>
  <si>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</si>
  <si>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</si>
  <si>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</si>
  <si>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</si>
  <si>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</si>
  <si>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</si>
  <si>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</si>
  <si>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</si>
  <si>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</si>
  <si>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</si>
  <si>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</si>
  <si>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</si>
  <si>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</si>
  <si>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</si>
  <si>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</si>
  <si>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</si>
  <si>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</si>
  <si>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</si>
  <si>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</si>
  <si>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</si>
  <si>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</si>
  <si>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</si>
  <si>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</si>
  <si>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</si>
  <si>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</si>
  <si>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</si>
  <si>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</si>
  <si>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</si>
  <si>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</si>
  <si>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</si>
  <si>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</si>
  <si>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</si>
  <si>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</si>
  <si>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</si>
  <si>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</si>
  <si>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</si>
  <si>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</si>
  <si>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</si>
  <si>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</si>
  <si>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</si>
  <si>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</si>
  <si>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</si>
  <si>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</si>
  <si>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</si>
  <si>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</si>
  <si>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</si>
  <si>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</si>
  <si>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</si>
  <si>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</si>
  <si>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</si>
  <si>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</si>
  <si>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</si>
  <si>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</si>
  <si>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</si>
  <si>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</si>
  <si>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</si>
  <si>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</si>
  <si>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</si>
  <si>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</si>
  <si>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</si>
  <si>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</si>
  <si>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</si>
  <si>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</si>
  <si>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</si>
  <si>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</si>
  <si>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</si>
  <si>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</si>
  <si>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</si>
  <si>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</si>
  <si>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</si>
  <si>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</si>
  <si>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</si>
  <si>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</si>
  <si>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</si>
  <si>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</si>
  <si>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</si>
  <si>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</si>
  <si>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</si>
  <si>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</si>
  <si>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</si>
  <si>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</si>
  <si>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</si>
  <si>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</si>
  <si>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</si>
  <si>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</si>
  <si>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</si>
  <si>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</si>
  <si>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</si>
  <si>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</si>
  <si>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</si>
  <si>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</si>
  <si>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</si>
  <si>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</si>
  <si>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</si>
  <si>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</si>
  <si>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</si>
  <si>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</si>
  <si>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</si>
  <si>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</si>
  <si>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</si>
  <si>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</si>
  <si>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</si>
  <si>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</si>
  <si>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</si>
  <si>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</si>
  <si>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</si>
  <si>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</si>
  <si>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</si>
  <si>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</si>
  <si>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</si>
  <si>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</si>
  <si>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</si>
  <si>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</si>
  <si>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</si>
  <si>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</si>
  <si>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</si>
  <si>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</si>
  <si>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</si>
  <si>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</si>
  <si>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</si>
  <si>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</si>
  <si>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</si>
  <si>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</si>
  <si>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</si>
  <si>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</si>
  <si>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</si>
  <si>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</si>
  <si>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</si>
  <si>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</si>
  <si>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</si>
  <si>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</si>
  <si>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</si>
  <si>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</si>
  <si>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</si>
  <si>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</si>
  <si>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</si>
  <si>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</si>
  <si>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</si>
  <si>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</si>
  <si>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</si>
  <si>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</si>
  <si>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</si>
  <si>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</si>
  <si>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</si>
  <si>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</si>
  <si>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</si>
  <si>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</si>
  <si>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</si>
  <si>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</si>
  <si>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</si>
  <si>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</si>
  <si>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</si>
  <si>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</si>
  <si>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</si>
  <si>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</si>
  <si>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</si>
  <si>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</si>
  <si>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</si>
  <si>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</si>
  <si>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</si>
  <si>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</si>
  <si>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</si>
  <si>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</si>
  <si>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</si>
  <si>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</si>
  <si>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</si>
  <si>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</si>
  <si>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</si>
  <si>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</si>
  <si>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</si>
  <si>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</si>
  <si>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</si>
  <si>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</si>
  <si>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</si>
  <si>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</si>
  <si>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</si>
  <si>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</si>
  <si>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</si>
  <si>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</si>
  <si>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</si>
  <si>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</si>
  <si>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</si>
  <si>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</si>
  <si>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</si>
  <si>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</si>
  <si>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</si>
  <si>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</si>
  <si>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</si>
  <si>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</si>
  <si>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</si>
  <si>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</si>
  <si>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</si>
  <si>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</si>
  <si>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</si>
  <si>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</si>
  <si>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</si>
  <si>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</si>
  <si>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</si>
  <si>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</si>
  <si>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</si>
  <si>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</si>
  <si>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</si>
  <si>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</si>
  <si>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</si>
  <si>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</si>
  <si>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</si>
  <si>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</si>
  <si>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</si>
  <si>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</si>
  <si>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</si>
  <si>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</si>
  <si>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</si>
  <si>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</si>
  <si>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</si>
  <si>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</si>
  <si>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</si>
  <si>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</si>
  <si>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</si>
  <si>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</si>
  <si>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</si>
  <si>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</si>
  <si>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</si>
  <si>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</si>
  <si>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</si>
  <si>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</si>
  <si>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</si>
  <si>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</si>
  <si>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</si>
  <si>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</si>
  <si>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</si>
  <si>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</si>
  <si>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</si>
  <si>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</si>
  <si>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</si>
  <si>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</si>
  <si>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</si>
  <si>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</si>
  <si>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</si>
  <si>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</si>
  <si>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</si>
  <si>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</si>
  <si>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</si>
  <si>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</si>
  <si>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</si>
  <si>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</si>
  <si>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</si>
  <si>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</si>
  <si>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</si>
  <si>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</si>
  <si>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</si>
  <si>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</si>
  <si>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</si>
  <si>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</si>
  <si>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</si>
  <si>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</si>
  <si>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</si>
  <si>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</si>
  <si>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</si>
  <si>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</si>
  <si>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</si>
  <si>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</si>
  <si>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</si>
  <si>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</si>
  <si>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</si>
  <si>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</si>
  <si>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</si>
  <si>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</si>
  <si>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</si>
  <si>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</si>
  <si>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</si>
  <si>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</si>
  <si>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</si>
  <si>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</si>
  <si>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</si>
  <si>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</si>
  <si>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</si>
  <si>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</si>
  <si>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</si>
  <si>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</si>
  <si>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</si>
  <si>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</si>
  <si>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</si>
  <si>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</si>
  <si>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</si>
  <si>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</si>
  <si>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</si>
  <si>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</si>
  <si>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</si>
  <si>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</si>
  <si>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</si>
  <si>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</si>
  <si>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</si>
  <si>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</si>
  <si>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</si>
  <si>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</si>
  <si>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</si>
  <si>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</si>
  <si>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</si>
  <si>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</si>
  <si>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</si>
  <si>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</si>
  <si>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</si>
  <si>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</si>
  <si>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</si>
  <si>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</si>
  <si>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</si>
  <si>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</si>
  <si>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</si>
  <si>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</si>
  <si>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</si>
  <si>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</si>
  <si>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</si>
  <si>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</si>
  <si>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</si>
  <si>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</si>
  <si>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</si>
  <si>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</si>
  <si>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</si>
  <si>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</si>
  <si>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</si>
  <si>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</si>
  <si>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</si>
  <si>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</si>
  <si>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</si>
  <si>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</si>
  <si>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</si>
  <si>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</si>
  <si>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</si>
  <si>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</si>
  <si>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</si>
  <si>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</si>
  <si>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</si>
  <si>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</si>
  <si>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</si>
  <si>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</si>
  <si>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</si>
  <si>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</si>
  <si>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</si>
  <si>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</si>
  <si>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</si>
  <si>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</si>
  <si>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</si>
  <si>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</si>
  <si>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</si>
  <si>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</si>
  <si>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</si>
  <si>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</si>
  <si>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</si>
  <si>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</si>
  <si>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</si>
  <si>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</si>
  <si>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</si>
  <si>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</si>
  <si>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</si>
  <si>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</si>
  <si>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</si>
  <si>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</si>
  <si>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</si>
  <si>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</si>
  <si>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</si>
  <si>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</si>
  <si>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</si>
  <si>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</si>
  <si>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</si>
  <si>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</si>
  <si>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</si>
  <si>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</si>
  <si>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</si>
  <si>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</si>
  <si>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</si>
  <si>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</si>
  <si>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</si>
  <si>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</si>
  <si>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</si>
  <si>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</si>
  <si>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</si>
  <si>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</si>
  <si>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</si>
  <si>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</si>
  <si>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</si>
  <si>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</si>
  <si>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</si>
  <si>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</si>
  <si>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</si>
  <si>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</si>
  <si>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</si>
  <si>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</si>
  <si>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</si>
  <si>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</si>
  <si>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</si>
  <si>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</si>
  <si>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</si>
  <si>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</si>
  <si>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</si>
  <si>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</si>
  <si>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</si>
  <si>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</si>
  <si>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</si>
  <si>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</si>
  <si>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</si>
  <si>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</si>
  <si>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</si>
  <si>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</si>
  <si>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</si>
  <si>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</si>
  <si>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</si>
  <si>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</si>
  <si>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</si>
  <si>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</si>
  <si>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</si>
  <si>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</si>
  <si>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</si>
  <si>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</si>
  <si>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</si>
  <si>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</si>
  <si>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</si>
  <si>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</si>
  <si>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</si>
  <si>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</si>
  <si>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</si>
  <si>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</si>
  <si>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</si>
  <si>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</si>
  <si>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</si>
  <si>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</si>
  <si>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</si>
  <si>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</si>
  <si>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</si>
  <si>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</si>
  <si>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</si>
  <si>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</si>
  <si>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</si>
  <si>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</si>
  <si>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</si>
  <si>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</si>
  <si>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</si>
  <si>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</si>
  <si>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</si>
  <si>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</si>
  <si>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</si>
  <si>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</si>
  <si>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</si>
  <si>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</si>
  <si>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</si>
  <si>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</si>
  <si>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</si>
  <si>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</si>
  <si>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</si>
  <si>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</si>
  <si>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</si>
  <si>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</si>
  <si>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</si>
  <si>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</si>
  <si>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</si>
  <si>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</si>
  <si>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</si>
  <si>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</si>
  <si>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</si>
  <si>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</si>
  <si>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</si>
  <si>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</si>
  <si>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</si>
  <si>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</si>
  <si>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</si>
  <si>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</si>
  <si>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</si>
  <si>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</si>
  <si>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</si>
  <si>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</si>
  <si>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</si>
  <si>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</si>
  <si>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</si>
  <si>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</si>
  <si>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</si>
  <si>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</si>
  <si>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</si>
  <si>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</si>
  <si>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</si>
  <si>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</si>
  <si>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</si>
  <si>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</si>
  <si>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</si>
  <si>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</si>
  <si>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</si>
  <si>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</si>
  <si>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</si>
  <si>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</si>
  <si>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</si>
  <si>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</si>
  <si>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</si>
  <si>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</si>
  <si>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</si>
  <si>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</si>
  <si>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</si>
  <si>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</si>
  <si>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</si>
  <si>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</si>
  <si>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</si>
  <si>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</si>
  <si>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</si>
  <si>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</si>
  <si>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</si>
  <si>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</si>
  <si>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</si>
  <si>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</si>
  <si>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</si>
  <si>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</si>
  <si>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</si>
  <si>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</si>
  <si>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</si>
  <si>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</si>
  <si>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</si>
  <si>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</si>
  <si>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</si>
  <si>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</si>
  <si>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</si>
  <si>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</si>
  <si>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</si>
  <si>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</si>
  <si>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</si>
  <si>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</si>
  <si>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</si>
  <si>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</si>
  <si>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</si>
  <si>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</si>
  <si>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</si>
  <si>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</si>
  <si>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</si>
  <si>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</si>
  <si>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</si>
  <si>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</si>
  <si>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</si>
  <si>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</si>
  <si>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</si>
  <si>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</si>
  <si>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</si>
  <si>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</si>
  <si>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</si>
  <si>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</si>
  <si>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</si>
  <si>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</si>
  <si>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</si>
  <si>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</si>
  <si>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</si>
  <si>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</si>
  <si>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</si>
  <si>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</si>
  <si>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</si>
  <si>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</si>
  <si>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</si>
  <si>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</si>
  <si>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</si>
  <si>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</si>
  <si>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</si>
  <si>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</si>
  <si>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</si>
  <si>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</si>
  <si>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</si>
  <si>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</si>
  <si>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</si>
  <si>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</si>
  <si>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</si>
  <si>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</si>
  <si>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</si>
  <si>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</si>
  <si>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</si>
  <si>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</si>
  <si>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</si>
  <si>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</si>
  <si>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</si>
  <si>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</si>
  <si>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</si>
  <si>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</si>
  <si>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</si>
  <si>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</si>
  <si>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</si>
  <si>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</si>
  <si>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</si>
  <si>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</si>
  <si>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</si>
  <si>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</si>
  <si>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</si>
  <si>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</si>
  <si>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</si>
  <si>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</si>
  <si>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</si>
  <si>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</si>
  <si>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</si>
  <si>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</si>
  <si>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</si>
  <si>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</si>
  <si>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</si>
  <si>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</si>
  <si>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</si>
  <si>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</si>
  <si>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</si>
  <si>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</si>
  <si>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</si>
  <si>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</si>
  <si>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</si>
  <si>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</si>
  <si>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</si>
  <si>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</si>
  <si>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</si>
  <si>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</si>
  <si>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</si>
  <si>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</si>
  <si>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</si>
  <si>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</si>
  <si>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</si>
  <si>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</si>
  <si>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</si>
  <si>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</si>
  <si>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</si>
  <si>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</si>
  <si>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</si>
  <si>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</si>
  <si>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</si>
  <si>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</si>
  <si>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</si>
  <si>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</si>
  <si>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</si>
  <si>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</si>
  <si>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</si>
  <si>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</si>
  <si>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</si>
  <si>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</si>
  <si>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</si>
  <si>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</si>
  <si>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</si>
  <si>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</si>
  <si>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</si>
  <si>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</si>
  <si>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</si>
  <si>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</si>
  <si>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</si>
  <si>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</si>
  <si>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</si>
  <si>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</si>
  <si>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</si>
  <si>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</si>
  <si>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</si>
  <si>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</si>
  <si>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</si>
  <si>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</si>
  <si>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</si>
  <si>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</si>
  <si>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</si>
  <si>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</si>
  <si>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</si>
  <si>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</si>
  <si>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</si>
  <si>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</si>
  <si>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</si>
  <si>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</si>
  <si>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</si>
  <si>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</si>
  <si>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</si>
  <si>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</si>
  <si>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</si>
  <si>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</si>
  <si>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</si>
  <si>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</si>
  <si>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</si>
  <si>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</si>
  <si>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</si>
  <si>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</si>
  <si>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</si>
  <si>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</si>
  <si>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</si>
  <si>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</si>
  <si>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</si>
  <si>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</si>
  <si>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</si>
  <si>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</si>
  <si>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</si>
  <si>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</si>
  <si>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</si>
  <si>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</si>
  <si>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</si>
  <si>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</si>
  <si>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</si>
  <si>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</si>
  <si>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</si>
  <si>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</si>
  <si>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</si>
  <si>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</si>
  <si>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</si>
  <si>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</si>
  <si>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</si>
  <si>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</si>
  <si>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</si>
  <si>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</si>
  <si>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</si>
  <si>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</si>
  <si>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</si>
  <si>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</si>
  <si>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</si>
  <si>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</si>
  <si>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</si>
  <si>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</si>
  <si>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</si>
  <si>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</si>
  <si>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</si>
  <si>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</si>
  <si>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</si>
  <si>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</si>
  <si>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</si>
  <si>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</si>
  <si>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</si>
  <si>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</si>
  <si>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</si>
  <si>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</si>
  <si>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</si>
  <si>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</si>
  <si>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</si>
  <si>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</si>
  <si>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</si>
  <si>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</si>
  <si>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</si>
  <si>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</si>
  <si>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</si>
  <si>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</si>
  <si>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</si>
  <si>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</si>
  <si>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</si>
  <si>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</si>
  <si>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</si>
  <si>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</si>
  <si>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</si>
  <si>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</si>
  <si>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</si>
  <si>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</si>
  <si>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</si>
  <si>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</si>
  <si>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</si>
  <si>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</si>
  <si>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</si>
  <si>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</si>
  <si>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</si>
  <si>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</si>
  <si>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</si>
  <si>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</si>
  <si>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</si>
  <si>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</si>
  <si>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</si>
  <si>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</si>
  <si>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</si>
  <si>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</si>
  <si>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</si>
  <si>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</si>
  <si>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</si>
  <si>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</si>
  <si>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</si>
  <si>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</si>
  <si>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</si>
  <si>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</si>
  <si>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</si>
  <si>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</si>
  <si>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</si>
  <si>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</si>
  <si>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</si>
  <si>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</si>
  <si>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</si>
  <si>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</si>
  <si>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</si>
  <si>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</si>
  <si>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</si>
  <si>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</si>
  <si>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</si>
  <si>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</si>
  <si>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</si>
  <si>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</si>
  <si>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</si>
  <si>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</si>
  <si>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</si>
  <si>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</si>
  <si>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</si>
  <si>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</si>
  <si>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</si>
  <si>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</si>
  <si>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</si>
  <si>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</si>
  <si>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</si>
  <si>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</si>
  <si>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</si>
  <si>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</si>
  <si>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</si>
  <si>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</si>
  <si>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</si>
  <si>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</si>
  <si>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</si>
  <si>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</si>
  <si>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</si>
  <si>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</si>
  <si>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</si>
  <si>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</si>
  <si>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</si>
  <si>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</si>
  <si>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</si>
  <si>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</si>
  <si>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</si>
  <si>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</si>
  <si>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</si>
  <si>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</si>
  <si>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</si>
  <si>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</si>
  <si>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</si>
  <si>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</si>
  <si>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</si>
  <si>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</si>
  <si>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</si>
  <si>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</si>
  <si>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</si>
  <si>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</si>
  <si>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</si>
  <si>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</si>
  <si>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</si>
  <si>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</si>
  <si>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</si>
  <si>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</si>
  <si>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</si>
  <si>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</si>
  <si>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</si>
  <si>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</si>
  <si>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</si>
  <si>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</si>
  <si>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</si>
  <si>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</si>
  <si>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</si>
  <si>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</si>
  <si>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</si>
  <si>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</si>
  <si>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</si>
  <si>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</si>
  <si>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</si>
  <si>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</si>
  <si>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</si>
  <si>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</si>
  <si>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</si>
  <si>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</si>
  <si>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</si>
  <si>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</si>
  <si>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</si>
  <si>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</si>
  <si>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</si>
  <si>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</si>
  <si>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</si>
  <si>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</si>
  <si>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</si>
  <si>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</si>
  <si>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</si>
  <si>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</si>
  <si>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</si>
  <si>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</si>
  <si>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</si>
  <si>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</si>
  <si>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</si>
  <si>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</si>
  <si>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</si>
  <si>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</si>
  <si>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</si>
  <si>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</si>
  <si>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</si>
  <si>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</si>
  <si>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</si>
  <si>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</si>
  <si>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</si>
  <si>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</si>
  <si>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</si>
  <si>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</si>
  <si>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</si>
  <si>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</si>
  <si>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</si>
  <si>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</si>
  <si>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</si>
  <si>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</si>
  <si>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</si>
  <si>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</si>
  <si>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</si>
  <si>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</si>
  <si>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</si>
  <si>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</si>
  <si>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</si>
  <si>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</si>
  <si>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</si>
  <si>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</si>
  <si>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</si>
  <si>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</si>
  <si>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</si>
  <si>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</si>
  <si>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</si>
  <si>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</si>
  <si>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</si>
  <si>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</si>
  <si>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</si>
  <si>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</si>
  <si>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</si>
  <si>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</si>
  <si>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</si>
  <si>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</si>
  <si>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</si>
  <si>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</si>
  <si>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</si>
  <si>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</si>
  <si>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</si>
  <si>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</si>
  <si>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</si>
  <si>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</si>
  <si>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</si>
  <si>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</si>
  <si>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</si>
  <si>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</si>
  <si>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</si>
  <si>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</si>
  <si>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</si>
  <si>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</si>
  <si>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</si>
  <si>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</si>
  <si>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</si>
  <si>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</si>
  <si>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</si>
  <si>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</si>
  <si>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</si>
  <si>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</si>
  <si>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</si>
  <si>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</si>
  <si>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</si>
  <si>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</si>
  <si>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</si>
  <si>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</si>
  <si>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</si>
  <si>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</si>
  <si>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</si>
  <si>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</si>
  <si>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</si>
  <si>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</si>
  <si>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</si>
  <si>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</si>
  <si>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</si>
  <si>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</si>
  <si>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</si>
  <si>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</si>
  <si>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</si>
  <si>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</si>
  <si>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</si>
  <si>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</si>
  <si>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</si>
  <si>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</si>
  <si>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</si>
  <si>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</si>
  <si>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</si>
  <si>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</si>
  <si>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</si>
  <si>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</si>
  <si>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</si>
  <si>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</si>
  <si>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</si>
  <si>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</si>
  <si>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</si>
  <si>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</si>
  <si>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</si>
  <si>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</si>
  <si>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</si>
  <si>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</si>
  <si>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</si>
  <si>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</si>
  <si>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</si>
  <si>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</si>
  <si>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</si>
  <si>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</si>
  <si>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</si>
  <si>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</si>
  <si>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</si>
  <si>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</si>
  <si>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</si>
  <si>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</si>
  <si>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</si>
  <si>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</si>
  <si>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</si>
  <si>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</si>
  <si>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</si>
  <si>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</si>
  <si>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</si>
  <si>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</si>
  <si>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</si>
  <si>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</si>
  <si>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</si>
  <si>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</si>
  <si>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</si>
  <si>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</si>
  <si>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</si>
  <si>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</si>
  <si>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</si>
  <si>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</si>
  <si>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</si>
  <si>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</si>
  <si>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</si>
  <si>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</si>
  <si>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</si>
  <si>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</si>
  <si>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</si>
  <si>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</si>
  <si>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</si>
  <si>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</si>
  <si>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</si>
  <si>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</si>
  <si>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</si>
  <si>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</si>
  <si>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</si>
  <si>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</si>
  <si>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</si>
  <si>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</si>
  <si>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</si>
  <si>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</si>
  <si>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</si>
  <si>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</si>
  <si>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</si>
  <si>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</si>
  <si>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</si>
  <si>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</si>
  <si>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</si>
  <si>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</si>
  <si>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</si>
  <si>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</si>
  <si>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</si>
  <si>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</si>
  <si>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</si>
  <si>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</si>
  <si>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</si>
  <si>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</si>
  <si>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</si>
  <si>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</si>
  <si>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</si>
  <si>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</si>
  <si>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</si>
  <si>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</si>
  <si>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</si>
  <si>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</si>
  <si>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</si>
  <si>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</si>
  <si>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</si>
  <si>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</si>
  <si>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</si>
  <si>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</si>
  <si>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</si>
  <si>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</si>
  <si>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</si>
  <si>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</si>
  <si>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</si>
  <si>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</si>
  <si>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</si>
  <si>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</si>
  <si>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</si>
  <si>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</si>
  <si>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</si>
  <si>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</si>
  <si>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</si>
  <si>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</si>
  <si>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</si>
  <si>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</si>
  <si>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</si>
  <si>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</si>
  <si>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</si>
  <si>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</si>
  <si>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</si>
  <si>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</si>
  <si>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</si>
  <si>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</si>
  <si>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</si>
  <si>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</si>
  <si>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</si>
  <si>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</si>
  <si>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</si>
  <si>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</si>
  <si>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</si>
  <si>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</si>
  <si>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</si>
  <si>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</si>
  <si>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</si>
  <si>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</si>
  <si>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</si>
  <si>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</si>
  <si>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</si>
  <si>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</si>
  <si>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</si>
  <si>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</si>
  <si>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</si>
  <si>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</si>
  <si>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</si>
  <si>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</si>
  <si>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</si>
  <si>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</si>
  <si>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</si>
  <si>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</si>
  <si>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</si>
  <si>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</si>
  <si>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</si>
  <si>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</si>
  <si>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</si>
  <si>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</si>
  <si>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</si>
  <si>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</si>
  <si>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</si>
  <si>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</si>
  <si>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</si>
  <si>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</si>
  <si>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</si>
  <si>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</si>
  <si>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</si>
  <si>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</si>
  <si>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</si>
  <si>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</si>
  <si>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</si>
  <si>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</si>
  <si>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</si>
  <si>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</si>
  <si>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</si>
  <si>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</si>
  <si>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</si>
  <si>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</si>
  <si>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</si>
  <si>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</si>
  <si>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</si>
  <si>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</si>
  <si>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</si>
  <si>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</si>
  <si>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</si>
  <si>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</si>
  <si>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</si>
  <si>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</si>
  <si>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</si>
  <si>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</si>
  <si>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</si>
  <si>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</si>
  <si>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</si>
  <si>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</si>
  <si>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</si>
  <si>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</si>
  <si>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</si>
  <si>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</si>
  <si>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</si>
  <si>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</si>
  <si>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</si>
  <si>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</si>
  <si>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</si>
  <si>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</si>
  <si>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</si>
  <si>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</si>
  <si>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</si>
  <si>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</si>
  <si>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</si>
  <si>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</si>
  <si>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</si>
  <si>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</si>
  <si>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</si>
  <si>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</si>
  <si>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</si>
  <si>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</si>
  <si>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</si>
  <si>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</si>
  <si>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</si>
  <si>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</si>
  <si>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</si>
  <si>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</si>
  <si>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</si>
  <si>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</si>
  <si>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</si>
  <si>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</si>
  <si>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</si>
  <si>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</si>
  <si>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</si>
  <si>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</si>
  <si>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</si>
  <si>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</si>
  <si>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</si>
  <si>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</si>
  <si>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</si>
  <si>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</si>
  <si>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</si>
  <si>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</si>
  <si>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</si>
  <si>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</si>
  <si>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</si>
  <si>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</si>
  <si>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</si>
  <si>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</si>
  <si>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</si>
  <si>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</si>
  <si>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</si>
  <si>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</si>
  <si>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</si>
  <si>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</si>
  <si>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</si>
  <si>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</si>
  <si>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</si>
  <si>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</si>
  <si>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</si>
  <si>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</si>
  <si>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</si>
  <si>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</si>
  <si>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</si>
  <si>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</si>
  <si>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</si>
  <si>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</si>
  <si>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</si>
  <si>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</si>
  <si>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</si>
  <si>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</si>
  <si>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</si>
  <si>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</si>
  <si>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</si>
  <si>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</si>
  <si>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</si>
  <si>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</si>
  <si>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</si>
  <si>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</si>
  <si>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</si>
  <si>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</si>
  <si>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</si>
  <si>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</si>
  <si>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</si>
  <si>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</si>
  <si>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</si>
  <si>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</si>
  <si>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</si>
  <si>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</si>
  <si>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</si>
  <si>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</si>
  <si>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</si>
  <si>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</si>
  <si>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</si>
  <si>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</si>
  <si>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</si>
  <si>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</si>
  <si>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</si>
  <si>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</si>
  <si>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</si>
  <si>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</si>
  <si>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</si>
  <si>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</si>
  <si>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</si>
  <si>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</si>
  <si>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</si>
  <si>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</si>
  <si>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</si>
  <si>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</si>
  <si>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</si>
  <si>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</si>
  <si>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</si>
  <si>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</si>
  <si>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</si>
  <si>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</si>
  <si>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</si>
  <si>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</si>
  <si>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</si>
  <si>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</si>
  <si>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</si>
  <si>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</si>
  <si>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</si>
  <si>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</si>
  <si>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</si>
  <si>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</si>
  <si>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</si>
  <si>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</si>
  <si>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</si>
  <si>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</si>
  <si>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</si>
  <si>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</si>
  <si>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</si>
  <si>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</si>
  <si>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</si>
  <si>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</si>
  <si>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</si>
  <si>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</si>
  <si>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</si>
  <si>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</si>
  <si>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</si>
  <si>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</si>
  <si>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</si>
  <si>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</si>
  <si>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</si>
  <si>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</si>
  <si>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</si>
  <si>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</si>
  <si>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</si>
  <si>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</si>
  <si>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</si>
  <si>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</si>
  <si>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</si>
  <si>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</si>
  <si>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</si>
  <si>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</si>
  <si>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</si>
  <si>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</si>
  <si>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</si>
  <si>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</si>
  <si>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</si>
  <si>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</si>
  <si>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</si>
  <si>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</si>
  <si>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</si>
  <si>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</si>
  <si>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</si>
  <si>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</si>
  <si>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</si>
  <si>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</si>
  <si>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</si>
  <si>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</si>
  <si>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</si>
  <si>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</si>
  <si>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</si>
  <si>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</si>
  <si>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</si>
  <si>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</si>
  <si>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</si>
  <si>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</si>
  <si>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</si>
  <si>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</si>
  <si>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</si>
  <si>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</si>
  <si>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</si>
  <si>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</si>
  <si>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</si>
  <si>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</si>
  <si>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</si>
  <si>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</si>
  <si>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</si>
  <si>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</si>
  <si>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</si>
  <si>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</si>
  <si>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</si>
  <si>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</si>
  <si>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</si>
  <si>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</si>
  <si>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</si>
  <si>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</si>
  <si>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</si>
  <si>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</si>
  <si>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</si>
  <si>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</si>
  <si>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</si>
  <si>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</si>
  <si>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</si>
  <si>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</si>
  <si>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</si>
  <si>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</si>
  <si>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</si>
  <si>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</si>
  <si>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</si>
  <si>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</si>
  <si>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</si>
  <si>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</si>
  <si>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</si>
  <si>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</si>
  <si>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</si>
  <si>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</si>
  <si>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</si>
  <si>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</si>
  <si>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</si>
  <si>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</si>
  <si>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</si>
  <si>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</si>
  <si>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</si>
  <si>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</si>
  <si>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</si>
  <si>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</si>
  <si>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</si>
  <si>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</si>
  <si>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</si>
  <si>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</si>
  <si>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</si>
  <si>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</si>
  <si>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</si>
  <si>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</si>
  <si>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</si>
  <si>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</si>
  <si>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</si>
  <si>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</si>
  <si>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</si>
  <si>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</si>
  <si>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</si>
  <si>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</si>
  <si>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</si>
  <si>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</si>
  <si>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</si>
  <si>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</si>
  <si>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</si>
  <si>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</si>
  <si>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</si>
  <si>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</si>
  <si>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</si>
  <si>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</si>
  <si>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</si>
  <si>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</si>
  <si>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</si>
  <si>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</si>
  <si>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</si>
  <si>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</si>
  <si>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</si>
  <si>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</si>
  <si>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</si>
  <si>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</si>
  <si>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</si>
  <si>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</si>
  <si>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</si>
  <si>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</si>
  <si>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</si>
  <si>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</si>
  <si>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</si>
  <si>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</si>
  <si>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</si>
  <si>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</si>
  <si>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</si>
  <si>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</si>
  <si>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</si>
  <si>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</si>
  <si>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</si>
  <si>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</si>
  <si>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</si>
  <si>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</si>
  <si>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</si>
  <si>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</si>
  <si>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</si>
  <si>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</si>
  <si>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</si>
  <si>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</si>
  <si>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</si>
  <si>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</si>
  <si>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</si>
  <si>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</si>
  <si>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</si>
  <si>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</si>
  <si>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</si>
  <si>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</si>
  <si>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</si>
  <si>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</si>
  <si>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</si>
  <si>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</si>
  <si>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</si>
  <si>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</si>
  <si>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</si>
  <si>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</si>
  <si>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</si>
  <si>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</si>
  <si>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</si>
  <si>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</si>
  <si>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</si>
  <si>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</si>
  <si>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</si>
  <si>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</si>
  <si>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</si>
  <si>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</si>
  <si>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</si>
  <si>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</si>
  <si>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</si>
  <si>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</si>
  <si>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</si>
  <si>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</si>
  <si>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</si>
  <si>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</si>
  <si>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</si>
  <si>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</si>
  <si>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</si>
  <si>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</si>
  <si>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</si>
  <si>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</si>
  <si>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</si>
  <si>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</si>
  <si>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</si>
  <si>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</si>
  <si>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</si>
  <si>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</si>
  <si>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</si>
  <si>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</si>
  <si>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</si>
  <si>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</si>
  <si>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</si>
  <si>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</si>
  <si>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</si>
  <si>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</si>
  <si>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</si>
  <si>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</si>
  <si>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</si>
  <si>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</si>
  <si>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</si>
  <si>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</si>
  <si>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</si>
  <si>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</si>
  <si>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</si>
  <si>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</si>
  <si>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</si>
  <si>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</si>
  <si>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</si>
  <si>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</si>
  <si>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</si>
  <si>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</si>
  <si>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</si>
  <si>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</si>
  <si>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</si>
  <si>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</si>
  <si>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</si>
  <si>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</si>
  <si>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</si>
  <si>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</si>
  <si>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</si>
  <si>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</si>
  <si>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</si>
  <si>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</si>
  <si>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</si>
  <si>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</si>
  <si>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</si>
  <si>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</si>
  <si>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</si>
  <si>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</si>
  <si>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</si>
  <si>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</si>
  <si>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</si>
  <si>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</si>
  <si>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</si>
  <si>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</si>
  <si>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</si>
  <si>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</si>
  <si>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</si>
  <si>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</si>
  <si>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</si>
  <si>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</si>
  <si>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</si>
  <si>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</si>
  <si>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</si>
  <si>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</si>
  <si>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</si>
  <si>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</si>
  <si>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</si>
  <si>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</si>
  <si>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</si>
  <si>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</si>
  <si>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</si>
  <si>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</si>
  <si>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</si>
  <si>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</si>
  <si>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</si>
  <si>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</si>
  <si>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</si>
  <si>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</si>
  <si>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</si>
  <si>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</si>
  <si>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</si>
  <si>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</si>
  <si>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</si>
  <si>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</si>
  <si>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</si>
  <si>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</si>
  <si>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</si>
  <si>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</si>
  <si>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</si>
  <si>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</si>
  <si>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</si>
  <si>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</si>
  <si>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</si>
  <si>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</si>
  <si>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</si>
  <si>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</si>
  <si>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</si>
  <si>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</si>
  <si>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</si>
  <si>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</si>
  <si>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</si>
  <si>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</si>
  <si>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</si>
  <si>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</si>
  <si>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</si>
  <si>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</si>
  <si>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</si>
  <si>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</si>
  <si>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</si>
  <si>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</si>
  <si>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</si>
  <si>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</si>
  <si>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</si>
  <si>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</si>
  <si>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</si>
  <si>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</si>
  <si>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</si>
  <si>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</si>
  <si>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</si>
  <si>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</si>
  <si>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</si>
  <si>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</si>
  <si>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</si>
  <si>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</si>
  <si>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</si>
  <si>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</si>
  <si>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</si>
  <si>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</si>
  <si>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</si>
  <si>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</si>
  <si>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</si>
  <si>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</si>
  <si>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</si>
  <si>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</si>
  <si>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</si>
  <si>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</si>
  <si>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</si>
  <si>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</si>
  <si>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</si>
  <si>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</si>
  <si>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</si>
  <si>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</si>
  <si>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</si>
  <si>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</si>
  <si>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</si>
  <si>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</si>
  <si>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</si>
  <si>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</si>
  <si>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</si>
  <si>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</si>
  <si>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</si>
  <si>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</si>
  <si>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</si>
  <si>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</si>
  <si>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</si>
  <si>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</si>
  <si>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</si>
  <si>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</si>
  <si>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</si>
  <si>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</si>
  <si>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</si>
  <si>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</si>
  <si>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</si>
  <si>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</si>
  <si>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</si>
  <si>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</si>
  <si>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</si>
  <si>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</si>
  <si>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</si>
  <si>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</si>
  <si>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</si>
  <si>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</si>
  <si>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</si>
  <si>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</si>
  <si>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</si>
  <si>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</si>
  <si>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</si>
  <si>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</si>
  <si>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</si>
  <si>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</si>
  <si>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</si>
  <si>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</si>
  <si>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</si>
  <si>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</si>
  <si>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</si>
  <si>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</si>
  <si>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</si>
  <si>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</si>
  <si>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</si>
  <si>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</si>
  <si>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</si>
  <si>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</si>
  <si>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</si>
  <si>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</si>
  <si>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</si>
  <si>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</si>
  <si>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</si>
  <si>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</si>
  <si>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</si>
  <si>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</si>
  <si>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</si>
  <si>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</si>
  <si>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</si>
  <si>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</si>
  <si>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</si>
  <si>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</si>
  <si>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</si>
  <si>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</si>
  <si>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</si>
  <si>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</si>
  <si>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</si>
  <si>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</si>
  <si>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</si>
  <si>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</si>
  <si>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</si>
  <si>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</si>
  <si>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</si>
  <si>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</si>
  <si>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</si>
  <si>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</si>
  <si>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</si>
  <si>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</si>
  <si>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</si>
  <si>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</si>
  <si>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</si>
  <si>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</si>
  <si>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</si>
  <si>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</si>
  <si>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</si>
  <si>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</si>
  <si>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</si>
  <si>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</si>
  <si>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</si>
  <si>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</si>
  <si>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</si>
  <si>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</si>
  <si>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</si>
  <si>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</si>
  <si>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</si>
  <si>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</si>
  <si>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</si>
  <si>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</si>
  <si>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</si>
  <si>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</si>
  <si>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</si>
  <si>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</si>
  <si>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</si>
  <si>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</si>
  <si>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</si>
  <si>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</si>
  <si>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</si>
  <si>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</si>
  <si>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</si>
  <si>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</si>
  <si>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</si>
  <si>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</si>
  <si>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</si>
  <si>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</si>
  <si>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</si>
  <si>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</si>
  <si>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</si>
  <si>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</si>
  <si>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</si>
  <si>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</si>
  <si>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</si>
  <si>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</si>
  <si>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</si>
  <si>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</si>
  <si>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</si>
  <si>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</si>
  <si>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</si>
  <si>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</si>
  <si>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</si>
  <si>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</si>
  <si>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</si>
  <si>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</si>
  <si>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</si>
  <si>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</si>
  <si>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</si>
  <si>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</si>
  <si>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</si>
  <si>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</si>
  <si>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</si>
  <si>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</si>
  <si>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</si>
  <si>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</si>
  <si>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</si>
  <si>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</si>
  <si>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</si>
  <si>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</si>
  <si>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</si>
  <si>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</si>
  <si>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</si>
  <si>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</si>
  <si>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</si>
  <si>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</si>
  <si>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</si>
  <si>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</si>
  <si>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</si>
  <si>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</si>
  <si>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</si>
  <si>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</si>
  <si>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</si>
  <si>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</si>
  <si>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</si>
  <si>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</si>
  <si>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</si>
  <si>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</si>
  <si>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</si>
  <si>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</si>
  <si>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</si>
  <si>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</si>
  <si>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</si>
  <si>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</si>
  <si>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</si>
  <si>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</si>
  <si>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</si>
  <si>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</si>
  <si>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</si>
  <si>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</si>
  <si>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</si>
  <si>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</si>
  <si>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</si>
  <si>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</si>
  <si>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</si>
  <si>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</si>
  <si>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</si>
  <si>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</si>
  <si>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</si>
  <si>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</si>
  <si>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</si>
  <si>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</si>
  <si>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</si>
  <si>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</si>
  <si>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</si>
  <si>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</si>
  <si>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</si>
  <si>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</si>
  <si>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</si>
  <si>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</si>
  <si>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</si>
  <si>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</si>
  <si>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</si>
  <si>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</si>
  <si>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</si>
  <si>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</si>
  <si>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</si>
  <si>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</si>
  <si>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</si>
  <si>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</si>
  <si>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</si>
  <si>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</si>
  <si>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</si>
  <si>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</si>
  <si>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</si>
  <si>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</si>
  <si>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</si>
  <si>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</si>
  <si>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</si>
  <si>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</si>
  <si>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</si>
  <si>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</si>
  <si>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</si>
  <si>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</si>
  <si>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</si>
  <si>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</si>
  <si>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</si>
  <si>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</si>
  <si>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</si>
  <si>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</si>
  <si>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</si>
  <si>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</si>
  <si>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</si>
  <si>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</si>
  <si>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</si>
  <si>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</si>
  <si>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</si>
  <si>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</si>
  <si>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</si>
  <si>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</si>
  <si>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</si>
  <si>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</si>
  <si>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</si>
  <si>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</si>
  <si>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</si>
  <si>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</si>
  <si>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</si>
  <si>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</si>
  <si>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</si>
  <si>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</si>
  <si>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</si>
  <si>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</si>
  <si>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</si>
  <si>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</si>
  <si>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</si>
  <si>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</si>
  <si>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</si>
  <si>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</si>
  <si>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</si>
  <si>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</si>
  <si>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</si>
  <si>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</si>
  <si>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</si>
  <si>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</si>
  <si>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</si>
  <si>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</si>
  <si>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</si>
  <si>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</si>
  <si>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</si>
  <si>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</si>
  <si>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</si>
  <si>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</si>
  <si>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</si>
  <si>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</si>
  <si>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</si>
  <si>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</si>
  <si>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</si>
  <si>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</si>
  <si>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</si>
  <si>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</si>
  <si>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</si>
  <si>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</si>
  <si>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</si>
  <si>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</si>
  <si>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</si>
  <si>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</si>
  <si>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</si>
  <si>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</si>
  <si>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</si>
  <si>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</si>
  <si>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</si>
  <si>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</si>
  <si>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</si>
  <si>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</si>
  <si>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</si>
  <si>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</si>
  <si>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</si>
  <si>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</si>
  <si>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</si>
  <si>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</si>
  <si>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</si>
  <si>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</si>
  <si>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</si>
  <si>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</si>
  <si>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</si>
  <si>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</si>
  <si>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</si>
  <si>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</si>
  <si>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</si>
  <si>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</si>
  <si>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</si>
  <si>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</si>
  <si>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</si>
  <si>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</si>
  <si>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</si>
  <si>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</si>
  <si>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</si>
  <si>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</si>
  <si>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</si>
  <si>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</si>
  <si>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</si>
  <si>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</si>
  <si>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</si>
  <si>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</si>
  <si>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</si>
  <si>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</si>
  <si>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</si>
  <si>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</si>
  <si>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</si>
  <si>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</si>
  <si>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</si>
  <si>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</si>
  <si>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</si>
  <si>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</si>
  <si>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</si>
  <si>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</si>
  <si>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</si>
  <si>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</si>
  <si>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</si>
  <si>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</si>
  <si>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</si>
  <si>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</si>
  <si>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</si>
  <si>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</si>
  <si>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</si>
  <si>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</si>
  <si>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</si>
  <si>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</si>
  <si>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</si>
  <si>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</si>
  <si>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</si>
  <si>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</si>
  <si>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</si>
  <si>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</si>
  <si>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</si>
  <si>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</si>
  <si>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</si>
  <si>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</si>
  <si>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</si>
  <si>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</si>
  <si>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</si>
  <si>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</si>
  <si>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</si>
  <si>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</si>
  <si>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</si>
  <si>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</si>
  <si>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</si>
  <si>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</si>
  <si>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</si>
  <si>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</si>
  <si>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</si>
  <si>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</si>
  <si>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</si>
  <si>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</si>
  <si>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</si>
  <si>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</si>
  <si>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</si>
  <si>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</si>
  <si>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</si>
  <si>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</si>
  <si>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</si>
  <si>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</si>
  <si>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</si>
  <si>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</si>
  <si>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</si>
  <si>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</si>
  <si>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</si>
  <si>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</si>
  <si>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</si>
  <si>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</si>
  <si>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</si>
  <si>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</si>
  <si>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</si>
  <si>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</si>
  <si>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</si>
  <si>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</si>
  <si>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</si>
  <si>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</si>
  <si>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</si>
  <si>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</si>
  <si>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</si>
  <si>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</si>
  <si>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</si>
  <si>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</si>
  <si>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</si>
  <si>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</si>
  <si>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</si>
  <si>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</si>
  <si>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</si>
  <si>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</si>
  <si>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</si>
  <si>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</si>
  <si>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</si>
  <si>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</si>
  <si>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</si>
  <si>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</si>
  <si>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</si>
  <si>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</si>
  <si>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</si>
  <si>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</si>
  <si>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</si>
  <si>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</si>
  <si>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</si>
  <si>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</si>
  <si>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</si>
  <si>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</si>
  <si>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</si>
  <si>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</si>
  <si>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</si>
  <si>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</si>
  <si>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</si>
  <si>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</si>
  <si>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</si>
  <si>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</si>
  <si>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</si>
  <si>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</si>
  <si>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</si>
  <si>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</si>
  <si>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</si>
  <si>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</si>
  <si>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</si>
  <si>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</si>
  <si>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</si>
  <si>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</si>
  <si>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</si>
  <si>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</si>
  <si>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</si>
  <si>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</si>
  <si>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</si>
  <si>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</si>
  <si>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</si>
  <si>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</si>
  <si>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</si>
  <si>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</si>
  <si>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</si>
  <si>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</si>
  <si>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</si>
  <si>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</si>
  <si>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</si>
  <si>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</si>
  <si>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</si>
  <si>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</si>
  <si>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</si>
  <si>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</si>
  <si>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</si>
  <si>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</si>
  <si>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</si>
  <si>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</si>
  <si>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</si>
  <si>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</si>
  <si>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</si>
  <si>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</si>
  <si>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</si>
  <si>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</si>
  <si>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</si>
  <si>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</si>
  <si>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</si>
  <si>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</si>
  <si>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</si>
  <si>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</si>
  <si>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</si>
  <si>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</si>
  <si>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</si>
  <si>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</si>
  <si>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</si>
  <si>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</si>
  <si>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</si>
  <si>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</si>
  <si>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</si>
  <si>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</si>
  <si>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</si>
  <si>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</si>
  <si>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</si>
  <si>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</si>
  <si>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</si>
  <si>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</si>
  <si>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</si>
  <si>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</si>
  <si>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</si>
  <si>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</si>
  <si>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</si>
  <si>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</si>
  <si>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</si>
  <si>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</si>
  <si>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</si>
  <si>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</si>
  <si>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</si>
  <si>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</si>
  <si>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</si>
  <si>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</si>
  <si>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</si>
  <si>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</si>
  <si>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</si>
  <si>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</si>
  <si>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</si>
  <si>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</si>
  <si>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</si>
  <si>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</si>
  <si>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</si>
  <si>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</si>
  <si>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</si>
  <si>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</si>
  <si>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</si>
  <si>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</si>
  <si>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</si>
  <si>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</si>
  <si>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</si>
  <si>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</si>
  <si>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</si>
  <si>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</si>
  <si>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</si>
  <si>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</si>
  <si>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</si>
  <si>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</si>
  <si>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</si>
  <si>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</si>
  <si>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</si>
  <si>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</si>
  <si>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</si>
  <si>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</si>
  <si>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</si>
  <si>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</si>
  <si>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</si>
  <si>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</si>
  <si>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</si>
  <si>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</si>
  <si>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</si>
  <si>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</si>
  <si>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</si>
  <si>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</si>
  <si>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</si>
  <si>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</si>
  <si>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</si>
  <si>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</si>
  <si>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</si>
  <si>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</si>
  <si>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</si>
  <si>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</si>
  <si>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</si>
  <si>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</si>
  <si>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</si>
  <si>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</si>
  <si>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</si>
  <si>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</si>
  <si>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</si>
  <si>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</si>
  <si>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</si>
  <si>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</si>
  <si>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</si>
  <si>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</si>
  <si>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</si>
  <si>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</si>
  <si>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</si>
  <si>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</si>
  <si>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</si>
  <si>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</si>
  <si>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</si>
  <si>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</si>
  <si>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</si>
  <si>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</si>
  <si>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</si>
  <si>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</si>
  <si>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</si>
  <si>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</si>
  <si>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</si>
  <si>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</si>
  <si>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</si>
  <si>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</si>
  <si>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</si>
  <si>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</si>
  <si>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</si>
  <si>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</si>
  <si>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</si>
  <si>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</si>
  <si>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</si>
  <si>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</si>
  <si>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</si>
  <si>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</si>
  <si>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</si>
  <si>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</si>
  <si>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</si>
  <si>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</si>
  <si>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</si>
  <si>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</si>
  <si>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</si>
  <si>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</si>
  <si>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</si>
  <si>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</si>
  <si>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</si>
  <si>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</si>
  <si>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</si>
  <si>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</si>
  <si>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</si>
  <si>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</si>
  <si>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</si>
  <si>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</si>
  <si>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</si>
  <si>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</si>
  <si>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</si>
  <si>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</si>
  <si>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</si>
  <si>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</si>
  <si>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</si>
  <si>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</si>
  <si>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</si>
  <si>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</si>
  <si>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</si>
  <si>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</si>
  <si>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</si>
  <si>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</si>
  <si>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</si>
  <si>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</si>
  <si>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</si>
  <si>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</si>
  <si>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</si>
  <si>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</si>
  <si>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</si>
  <si>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</si>
  <si>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</si>
  <si>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</si>
  <si>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</si>
  <si>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</si>
  <si>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</si>
  <si>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</si>
  <si>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</si>
  <si>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</si>
  <si>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</si>
  <si>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</si>
  <si>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</si>
  <si>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</si>
  <si>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</si>
  <si>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</si>
  <si>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</si>
  <si>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</si>
  <si>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</si>
  <si>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</si>
  <si>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</si>
  <si>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</si>
  <si>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</si>
  <si>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</si>
  <si>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</si>
  <si>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</si>
  <si>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</si>
  <si>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</si>
  <si>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</si>
  <si>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</si>
  <si>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</si>
  <si>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</si>
  <si>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</si>
  <si>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</si>
  <si>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</si>
  <si>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</si>
  <si>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</si>
  <si>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</si>
  <si>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</si>
  <si>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</si>
  <si>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</si>
  <si>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</si>
  <si>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</si>
  <si>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</si>
  <si>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</si>
  <si>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</si>
  <si>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</si>
  <si>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</si>
  <si>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</si>
  <si>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</si>
  <si>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</si>
  <si>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</si>
  <si>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</si>
  <si>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</si>
  <si>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</si>
  <si>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</si>
  <si>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</si>
  <si>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</si>
  <si>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</si>
  <si>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</si>
  <si>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</si>
  <si>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</si>
  <si>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</si>
  <si>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</si>
  <si>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</si>
  <si>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</si>
  <si>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</si>
  <si>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</si>
  <si>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</si>
  <si>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</si>
  <si>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</si>
  <si>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</si>
  <si>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</si>
  <si>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</si>
  <si>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</si>
  <si>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</si>
  <si>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</si>
  <si>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</si>
  <si>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</si>
  <si>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</si>
  <si>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</si>
  <si>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</si>
  <si>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</si>
  <si>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</si>
  <si>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</si>
  <si>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</si>
  <si>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</si>
  <si>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</si>
  <si>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</si>
  <si>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</si>
  <si>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</si>
  <si>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</si>
  <si>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</si>
  <si>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</si>
  <si>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</si>
  <si>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</si>
  <si>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</si>
  <si>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</si>
  <si>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</si>
  <si>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</si>
  <si>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</si>
  <si>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</si>
  <si>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</si>
  <si>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</si>
  <si>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</si>
  <si>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</si>
  <si>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</si>
  <si>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</si>
  <si>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</si>
  <si>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</si>
  <si>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</si>
  <si>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</si>
  <si>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</si>
  <si>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</si>
  <si>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</si>
  <si>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</si>
  <si>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</si>
  <si>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</si>
  <si>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</si>
  <si>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</si>
  <si>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</si>
  <si>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</si>
  <si>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</si>
  <si>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</si>
  <si>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</si>
  <si>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</si>
  <si>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</si>
  <si>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</si>
  <si>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</si>
  <si>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</si>
  <si>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</si>
  <si>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</si>
  <si>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</si>
  <si>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</si>
  <si>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</si>
  <si>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</si>
  <si>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</si>
  <si>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</si>
  <si>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</si>
  <si>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</si>
  <si>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</si>
  <si>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</si>
  <si>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</si>
  <si>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</si>
  <si>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</si>
  <si>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</si>
  <si>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</si>
  <si>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</si>
  <si>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</si>
  <si>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</si>
  <si>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</si>
  <si>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</si>
  <si>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</si>
  <si>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</si>
  <si>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</si>
  <si>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</si>
  <si>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</si>
  <si>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</si>
  <si>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</si>
  <si>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</si>
  <si>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</si>
  <si>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</si>
  <si>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</si>
  <si>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</si>
  <si>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</si>
  <si>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</si>
  <si>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</si>
  <si>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</si>
  <si>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</si>
  <si>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</si>
  <si>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</si>
  <si>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</si>
  <si>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</si>
  <si>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</si>
  <si>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</si>
  <si>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</si>
  <si>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</si>
  <si>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</si>
  <si>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</si>
  <si>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</si>
  <si>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</si>
  <si>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</si>
  <si>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</si>
  <si>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</si>
  <si>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</si>
  <si>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</si>
  <si>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</si>
  <si>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</si>
  <si>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</si>
  <si>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</si>
  <si>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</si>
  <si>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</si>
  <si>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</si>
  <si>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</si>
  <si>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</si>
  <si>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</si>
  <si>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</si>
  <si>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</si>
  <si>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</si>
  <si>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</si>
  <si>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</si>
  <si>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</si>
  <si>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</si>
  <si>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</si>
  <si>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</si>
  <si>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</si>
  <si>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</si>
  <si>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</si>
  <si>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</si>
  <si>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</si>
  <si>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</si>
  <si>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</si>
  <si>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</si>
  <si>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</si>
  <si>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</si>
  <si>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</si>
  <si>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</si>
  <si>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</si>
  <si>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</si>
  <si>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</si>
  <si>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</si>
  <si>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</si>
  <si>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</si>
  <si>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</si>
  <si>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</si>
  <si>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</si>
  <si>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</si>
  <si>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</si>
  <si>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</si>
  <si>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</si>
  <si>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</si>
  <si>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</si>
  <si>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</si>
  <si>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</si>
  <si>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</si>
  <si>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</si>
  <si>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</si>
  <si>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</si>
  <si>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</si>
  <si>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</si>
  <si>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</si>
  <si>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</si>
  <si>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</si>
  <si>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</si>
  <si>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</si>
  <si>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</si>
  <si>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</si>
  <si>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</si>
  <si>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</si>
  <si>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</si>
  <si>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</si>
  <si>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</si>
  <si>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</si>
  <si>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</si>
  <si>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</si>
  <si>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</si>
  <si>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</si>
  <si>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</si>
  <si>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</si>
  <si>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</si>
  <si>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</si>
  <si>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</si>
  <si>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</si>
  <si>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</si>
  <si>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</si>
  <si>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</si>
  <si>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</si>
  <si>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</si>
  <si>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</si>
  <si>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</si>
  <si>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</si>
  <si>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</si>
  <si>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</si>
  <si>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</si>
  <si>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</si>
  <si>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</si>
  <si>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</si>
  <si>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</si>
  <si>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</si>
  <si>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</si>
  <si>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</si>
  <si>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</si>
  <si>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</si>
  <si>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</si>
  <si>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</si>
  <si>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</si>
  <si>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</si>
  <si>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</si>
  <si>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</si>
  <si>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</si>
  <si>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</si>
  <si>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</si>
  <si>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</si>
  <si>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</si>
  <si>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</si>
  <si>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</si>
  <si>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</si>
  <si>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</si>
  <si>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</si>
  <si>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</si>
  <si>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</si>
  <si>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</si>
  <si>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</si>
  <si>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</si>
  <si>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</si>
  <si>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</si>
  <si>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</si>
  <si>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</si>
  <si>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</si>
  <si>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</si>
  <si>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</si>
  <si>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</si>
  <si>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</si>
  <si>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</si>
  <si>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</si>
  <si>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</si>
  <si>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</si>
  <si>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</si>
  <si>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</si>
  <si>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</si>
  <si>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</si>
  <si>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</si>
  <si>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</si>
  <si>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</si>
  <si>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</si>
  <si>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</si>
  <si>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</si>
  <si>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</si>
  <si>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</si>
  <si>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</si>
  <si>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</si>
  <si>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</si>
  <si>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</si>
  <si>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</si>
  <si>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</si>
  <si>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</si>
  <si>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</si>
  <si>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</si>
  <si>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</si>
  <si>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</si>
  <si>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</si>
  <si>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</si>
  <si>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</si>
  <si>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</si>
  <si>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</si>
  <si>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</si>
  <si>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</si>
  <si>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</si>
  <si>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</si>
  <si>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</si>
  <si>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</si>
  <si>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</si>
  <si>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</si>
  <si>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</si>
  <si>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</si>
  <si>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</si>
  <si>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</si>
  <si>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</si>
  <si>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</si>
  <si>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</si>
  <si>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</si>
  <si>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</si>
  <si>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</si>
  <si>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</si>
  <si>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</si>
  <si>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</si>
  <si>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</si>
  <si>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</si>
  <si>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</si>
  <si>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</si>
  <si>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</si>
  <si>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</si>
  <si>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</si>
  <si>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</si>
  <si>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</si>
  <si>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</si>
  <si>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</si>
  <si>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</si>
  <si>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</si>
  <si>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</si>
  <si>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</si>
  <si>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</si>
  <si>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</si>
  <si>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</si>
  <si>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</si>
  <si>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</si>
  <si>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</si>
  <si>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</si>
  <si>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</si>
  <si>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</si>
  <si>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</si>
  <si>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</si>
  <si>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</si>
  <si>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</si>
  <si>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</si>
  <si>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</si>
  <si>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</si>
  <si>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</si>
  <si>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</si>
  <si>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</si>
  <si>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</si>
  <si>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</si>
  <si>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</si>
  <si>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</si>
  <si>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</si>
  <si>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</si>
  <si>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</si>
  <si>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</si>
  <si>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</si>
  <si>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</si>
  <si>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</si>
  <si>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</si>
  <si>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</si>
  <si>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</si>
  <si>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</si>
  <si>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</si>
  <si>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</si>
  <si>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</si>
  <si>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</si>
  <si>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</si>
  <si>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</si>
  <si>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</si>
  <si>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</si>
  <si>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</si>
  <si>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</si>
  <si>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</si>
  <si>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</si>
  <si>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</si>
  <si>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</si>
  <si>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</si>
  <si>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</si>
  <si>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</si>
  <si>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</si>
  <si>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</si>
  <si>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</si>
  <si>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</si>
  <si>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</si>
  <si>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</si>
  <si>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</si>
  <si>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</si>
  <si>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</si>
  <si>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</si>
  <si>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</si>
  <si>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</si>
  <si>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</si>
  <si>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</si>
  <si>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</si>
  <si>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</si>
  <si>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</si>
  <si>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</si>
  <si>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</si>
  <si>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</si>
  <si>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</si>
  <si>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</si>
  <si>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</si>
  <si>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</si>
  <si>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</si>
  <si>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</si>
  <si>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</si>
  <si>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</si>
  <si>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</si>
  <si>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</si>
  <si>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</si>
  <si>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</si>
  <si>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</si>
  <si>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</si>
  <si>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</si>
  <si>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</si>
  <si>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</si>
  <si>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</si>
  <si>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</si>
  <si>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</si>
  <si>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</si>
  <si>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</si>
  <si>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</si>
  <si>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</si>
  <si>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</si>
  <si>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</si>
  <si>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</si>
  <si>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</si>
  <si>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</si>
  <si>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</si>
  <si>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</si>
  <si>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</si>
  <si>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</si>
  <si>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</si>
  <si>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</si>
  <si>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</si>
  <si>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</si>
  <si>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</si>
  <si>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</si>
  <si>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</si>
  <si>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</si>
  <si>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</si>
  <si>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</si>
  <si>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</si>
  <si>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</si>
  <si>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</si>
  <si>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</si>
  <si>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</si>
  <si>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</si>
  <si>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</si>
  <si>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</si>
  <si>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</si>
  <si>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</si>
  <si>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</si>
  <si>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</si>
  <si>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</si>
  <si>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</si>
  <si>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</si>
  <si>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</si>
  <si>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</si>
  <si>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</si>
  <si>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</si>
  <si>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</si>
  <si>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</si>
  <si>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</si>
  <si>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</si>
  <si>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</si>
  <si>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</si>
  <si>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</si>
  <si>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</si>
  <si>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</si>
  <si>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</si>
  <si>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</si>
  <si>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</si>
  <si>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</si>
  <si>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</si>
  <si>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</si>
  <si>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</si>
  <si>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</si>
  <si>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</si>
  <si>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</si>
  <si>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</si>
  <si>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</si>
  <si>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</si>
  <si>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</si>
  <si>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</si>
  <si>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</si>
  <si>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</si>
  <si>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</si>
  <si>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</si>
  <si>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</si>
  <si>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</si>
  <si>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</si>
  <si>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</si>
  <si>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</si>
  <si>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</si>
  <si>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</si>
  <si>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</si>
  <si>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</si>
  <si>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</si>
  <si>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</si>
  <si>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</si>
  <si>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</si>
  <si>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</si>
  <si>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</si>
  <si>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</si>
  <si>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</si>
  <si>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</si>
  <si>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</si>
  <si>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</si>
  <si>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</si>
  <si>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</si>
  <si>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</si>
  <si>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</si>
  <si>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</si>
  <si>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</si>
  <si>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</si>
  <si>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</si>
  <si>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</si>
  <si>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</si>
  <si>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</si>
  <si>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</si>
  <si>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</si>
  <si>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</si>
  <si>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</si>
  <si>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</si>
  <si>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</si>
  <si>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</si>
  <si>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</si>
  <si>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</si>
  <si>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</si>
  <si>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</si>
  <si>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</si>
  <si>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</si>
  <si>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</si>
  <si>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</si>
  <si>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</si>
  <si>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</si>
  <si>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</si>
  <si>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</si>
  <si>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</si>
  <si>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</si>
  <si>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</si>
  <si>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</si>
  <si>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</si>
  <si>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</si>
  <si>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</si>
  <si>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</si>
  <si>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</si>
  <si>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</si>
  <si>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</si>
  <si>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</si>
  <si>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</si>
  <si>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</si>
  <si>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</si>
  <si>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</si>
  <si>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</si>
  <si>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</si>
  <si>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</si>
  <si>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</si>
  <si>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</si>
  <si>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</si>
  <si>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</si>
  <si>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</si>
  <si>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</si>
  <si>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</si>
  <si>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</si>
  <si>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</si>
  <si>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</si>
  <si>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</si>
  <si>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</si>
  <si>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</si>
  <si>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</si>
  <si>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</si>
  <si>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</si>
  <si>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</si>
  <si>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</si>
  <si>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</si>
  <si>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</si>
  <si>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</si>
  <si>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</si>
  <si>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</si>
  <si>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</si>
  <si>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</si>
  <si>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</si>
  <si>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</si>
  <si>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</si>
  <si>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</si>
  <si>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</si>
  <si>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</si>
  <si>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</si>
  <si>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</si>
  <si>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</si>
  <si>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</si>
  <si>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</si>
  <si>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</si>
  <si>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</si>
  <si>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</si>
  <si>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</si>
  <si>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</si>
  <si>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</si>
  <si>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</si>
  <si>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</si>
  <si>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</si>
  <si>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</si>
  <si>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</si>
  <si>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</si>
  <si>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</si>
  <si>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</si>
  <si>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</si>
  <si>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</si>
  <si>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</si>
  <si>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</si>
  <si>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</si>
  <si>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</si>
  <si>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</si>
  <si>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</si>
  <si>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</si>
  <si>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</si>
  <si>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</si>
  <si>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</si>
  <si>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</si>
  <si>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</si>
  <si>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</si>
  <si>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</si>
  <si>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</si>
  <si>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</si>
  <si>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</si>
  <si>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</si>
  <si>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</si>
  <si>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</si>
  <si>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</si>
  <si>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</si>
  <si>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</si>
  <si>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</si>
  <si>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</si>
  <si>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</si>
  <si>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</si>
  <si>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</si>
  <si>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</si>
  <si>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</si>
  <si>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</si>
  <si>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</si>
  <si>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</si>
  <si>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</si>
  <si>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</si>
  <si>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</si>
  <si>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</si>
  <si>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</si>
  <si>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</si>
  <si>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</si>
  <si>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</si>
  <si>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</si>
  <si>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</si>
  <si>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</si>
  <si>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</si>
  <si>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</si>
  <si>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</si>
  <si>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</si>
  <si>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</si>
  <si>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</si>
  <si>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</si>
  <si>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</si>
  <si>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</si>
  <si>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</si>
  <si>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</si>
  <si>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</si>
  <si>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</si>
  <si>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</si>
  <si>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</si>
  <si>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</si>
  <si>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</si>
  <si>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</si>
  <si>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</si>
  <si>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</si>
  <si>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</si>
  <si>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</si>
  <si>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</si>
  <si>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</si>
  <si>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</si>
  <si>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</si>
  <si>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</si>
  <si>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</si>
  <si>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</si>
  <si>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</si>
  <si>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</si>
  <si>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</si>
  <si>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</si>
  <si>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</si>
  <si>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</si>
  <si>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</si>
  <si>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</si>
  <si>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</si>
  <si>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</si>
  <si>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</si>
  <si>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</si>
  <si>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</si>
  <si>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</si>
  <si>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</si>
  <si>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</si>
  <si>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</si>
  <si>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</si>
  <si>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</si>
  <si>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</si>
  <si>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</si>
  <si>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</si>
  <si>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</si>
  <si>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</si>
  <si>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</si>
  <si>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</si>
  <si>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</si>
  <si>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</si>
  <si>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</si>
  <si>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</si>
  <si>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</si>
  <si>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</si>
  <si>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</si>
  <si>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</si>
  <si>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</si>
  <si>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</si>
  <si>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</si>
  <si>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</si>
  <si>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</si>
  <si>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</si>
  <si>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</si>
  <si>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</si>
  <si>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</si>
  <si>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</si>
  <si>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</si>
  <si>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</si>
  <si>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</si>
  <si>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</si>
  <si>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</si>
  <si>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</si>
  <si>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</si>
  <si>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</si>
  <si>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</si>
  <si>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</si>
  <si>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</si>
  <si>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</si>
  <si>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</si>
  <si>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</si>
  <si>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</si>
  <si>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</si>
  <si>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</si>
  <si>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</si>
  <si>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</si>
  <si>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</si>
  <si>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</si>
  <si>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</si>
  <si>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</si>
  <si>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</si>
  <si>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</si>
  <si>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</si>
  <si>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</si>
  <si>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</si>
  <si>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</si>
  <si>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</si>
  <si>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</si>
  <si>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</si>
  <si>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</si>
  <si>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</si>
  <si>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</si>
  <si>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</si>
  <si>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</si>
  <si>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</si>
  <si>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</si>
  <si>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</si>
  <si>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</si>
  <si>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</si>
  <si>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</si>
  <si>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</si>
  <si>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</si>
  <si>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</si>
  <si>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</si>
  <si>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</si>
  <si>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</si>
  <si>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</si>
  <si>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</si>
  <si>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</si>
  <si>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</si>
  <si>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</si>
  <si>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</si>
  <si>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</si>
  <si>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</si>
  <si>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</si>
  <si>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</si>
  <si>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</si>
  <si>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</si>
  <si>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</si>
  <si>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</si>
  <si>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</si>
  <si>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</si>
  <si>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</si>
  <si>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</si>
  <si>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</si>
  <si>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</si>
  <si>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</si>
  <si>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</si>
  <si>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</si>
  <si>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</si>
  <si>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</si>
  <si>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</si>
  <si>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</si>
  <si>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</si>
  <si>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</si>
  <si>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</si>
  <si>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</si>
  <si>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</si>
  <si>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</si>
  <si>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</si>
  <si>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</si>
  <si>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</si>
  <si>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</si>
  <si>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</si>
  <si>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</si>
  <si>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</si>
  <si>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</si>
  <si>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</si>
  <si>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</si>
  <si>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</si>
  <si>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</si>
  <si>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</si>
  <si>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</si>
  <si>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</si>
  <si>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</si>
  <si>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</si>
  <si>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</si>
  <si>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</si>
  <si>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</si>
  <si>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</si>
  <si>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</si>
  <si>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</si>
  <si>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</si>
  <si>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</si>
  <si>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</si>
  <si>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</si>
  <si>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</si>
  <si>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</si>
  <si>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</si>
  <si>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</si>
  <si>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</si>
  <si>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</si>
  <si>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</si>
  <si>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</si>
  <si>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</si>
  <si>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</si>
  <si>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</si>
  <si>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</si>
  <si>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</si>
  <si>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</si>
  <si>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</si>
  <si>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</si>
  <si>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</si>
  <si>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</si>
  <si>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</si>
  <si>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</si>
  <si>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</si>
  <si>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</si>
  <si>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</si>
  <si>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</si>
  <si>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</si>
  <si>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</si>
  <si>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</si>
  <si>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</si>
  <si>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</si>
  <si>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</si>
  <si>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</si>
  <si>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</si>
  <si>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</si>
  <si>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</si>
  <si>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</si>
  <si>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</si>
  <si>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</si>
  <si>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</si>
  <si>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</si>
  <si>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</si>
  <si>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</si>
  <si>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</si>
  <si>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</si>
  <si>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</si>
  <si>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</si>
  <si>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</si>
  <si>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</si>
  <si>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</si>
  <si>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</si>
  <si>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</si>
  <si>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</si>
  <si>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</si>
  <si>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</si>
  <si>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</si>
  <si>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</si>
  <si>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</si>
  <si>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</si>
  <si>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</si>
  <si>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</si>
  <si>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</si>
  <si>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</si>
  <si>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</si>
  <si>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</si>
  <si>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</si>
  <si>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</si>
  <si>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</si>
  <si>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</si>
  <si>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</si>
  <si>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</si>
  <si>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</si>
  <si>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</si>
  <si>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</si>
  <si>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</si>
  <si>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</si>
  <si>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</si>
  <si>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</si>
  <si>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</si>
  <si>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</si>
  <si>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</si>
  <si>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</si>
  <si>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</si>
  <si>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</si>
  <si>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</si>
  <si>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</si>
  <si>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</si>
  <si>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</si>
  <si>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</si>
  <si>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</si>
  <si>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</si>
  <si>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</si>
  <si>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</si>
  <si>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</si>
  <si>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</si>
  <si>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</si>
  <si>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</si>
  <si>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</si>
  <si>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</si>
  <si>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</si>
  <si>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</si>
  <si>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</si>
  <si>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</si>
  <si>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</si>
  <si>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</si>
  <si>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</si>
  <si>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</si>
  <si>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</si>
  <si>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</si>
  <si>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</si>
  <si>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</si>
  <si>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</si>
  <si>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</si>
  <si>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</si>
  <si>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</si>
  <si>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</si>
  <si>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</si>
  <si>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</si>
  <si>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</si>
  <si>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</si>
  <si>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</si>
  <si>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</si>
  <si>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</si>
  <si>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</si>
  <si>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</si>
  <si>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</si>
  <si>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</si>
  <si>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</si>
  <si>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</si>
  <si>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</si>
  <si>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</si>
  <si>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</si>
  <si>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</si>
  <si>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</si>
  <si>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</si>
  <si>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</si>
  <si>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</si>
  <si>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</si>
  <si>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</si>
  <si>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</si>
  <si>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</si>
  <si>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</si>
  <si>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</si>
  <si>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</si>
  <si>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</si>
  <si>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</si>
  <si>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</si>
  <si>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</si>
  <si>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</si>
  <si>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</si>
  <si>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</si>
  <si>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</si>
  <si>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</si>
  <si>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</si>
  <si>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</si>
  <si>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</si>
  <si>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</si>
  <si>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</si>
  <si>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</si>
  <si>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</si>
  <si>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</si>
  <si>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</si>
  <si>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</si>
  <si>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</si>
  <si>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</si>
  <si>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</si>
  <si>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</si>
  <si>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</si>
  <si>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</si>
  <si>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</si>
  <si>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</si>
  <si>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</si>
  <si>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</si>
  <si>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</si>
  <si>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</si>
  <si>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</si>
  <si>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</si>
  <si>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</si>
  <si>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</si>
  <si>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</si>
  <si>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</si>
  <si>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</si>
  <si>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</si>
  <si>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</si>
  <si>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</si>
  <si>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</si>
  <si>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</si>
  <si>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</si>
  <si>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</si>
  <si>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</si>
  <si>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</si>
  <si>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</si>
  <si>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</si>
  <si>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</si>
  <si>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</si>
  <si>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</si>
  <si>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</si>
  <si>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</si>
  <si>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</si>
  <si>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</si>
  <si>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</si>
  <si>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</si>
  <si>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</si>
  <si>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</si>
  <si>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</si>
  <si>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</si>
  <si>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</si>
  <si>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</si>
  <si>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</si>
  <si>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</si>
  <si>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</si>
  <si>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</si>
  <si>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</si>
  <si>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</si>
  <si>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</si>
  <si>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</si>
  <si>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</si>
  <si>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</si>
  <si>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</si>
  <si>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</si>
  <si>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</si>
  <si>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</si>
  <si>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</si>
  <si>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</si>
  <si>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</si>
  <si>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</si>
  <si>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</si>
  <si>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</si>
  <si>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</si>
  <si>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</si>
  <si>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</si>
  <si>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</si>
  <si>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</si>
  <si>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</si>
  <si>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</si>
  <si>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</si>
  <si>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</si>
  <si>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</si>
  <si>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</si>
  <si>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</si>
  <si>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</si>
  <si>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</si>
  <si>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</si>
  <si>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</si>
  <si>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</si>
  <si>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</si>
  <si>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</si>
  <si>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</si>
  <si>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</si>
  <si>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</si>
  <si>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</si>
  <si>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</si>
  <si>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</si>
  <si>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</si>
  <si>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</si>
  <si>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</si>
  <si>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</si>
  <si>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</si>
  <si>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</si>
  <si>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</si>
  <si>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</si>
  <si>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</si>
  <si>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</si>
  <si>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</si>
  <si>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</si>
  <si>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</si>
  <si>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</si>
  <si>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</si>
  <si>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</si>
  <si>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</si>
  <si>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</si>
  <si>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</si>
  <si>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</si>
  <si>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</si>
  <si>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</si>
  <si>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</si>
  <si>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</si>
  <si>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</si>
  <si>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</si>
  <si>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</si>
  <si>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</si>
  <si>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</si>
  <si>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</si>
  <si>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</si>
  <si>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</si>
  <si>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</si>
  <si>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</si>
  <si>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</si>
  <si>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</si>
  <si>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</si>
  <si>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</si>
  <si>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</si>
  <si>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</si>
  <si>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</si>
  <si>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</si>
  <si>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</si>
  <si>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</si>
  <si>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</si>
  <si>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</si>
  <si>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</si>
  <si>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</si>
  <si>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</si>
  <si>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</si>
  <si>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</si>
  <si>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</si>
  <si>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</si>
  <si>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</si>
  <si>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</si>
  <si>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</si>
  <si>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</si>
  <si>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</si>
  <si>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</si>
  <si>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</si>
  <si>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</si>
  <si>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</si>
  <si>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</si>
  <si>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</si>
  <si>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</si>
  <si>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</si>
  <si>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</si>
  <si>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</si>
  <si>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</si>
  <si>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</si>
  <si>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</si>
  <si>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</si>
  <si>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</si>
  <si>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</si>
  <si>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</si>
  <si>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</si>
  <si>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</si>
  <si>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</si>
  <si>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</si>
  <si>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</si>
  <si>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</si>
  <si>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</si>
  <si>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</si>
  <si>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</si>
  <si>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</si>
  <si>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</si>
  <si>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</si>
  <si>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</si>
  <si>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</si>
  <si>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</si>
  <si>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</si>
  <si>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</si>
  <si>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</si>
  <si>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</si>
  <si>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</si>
  <si>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</si>
  <si>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</si>
  <si>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</si>
  <si>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</si>
  <si>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</si>
  <si>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</si>
  <si>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</si>
  <si>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</si>
  <si>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</si>
  <si>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</si>
  <si>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</si>
  <si>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</si>
  <si>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</si>
  <si>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</si>
  <si>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</si>
  <si>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</si>
  <si>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</si>
  <si>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</si>
  <si>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</si>
  <si>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</si>
  <si>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</si>
  <si>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</si>
  <si>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</si>
  <si>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</si>
  <si>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</si>
  <si>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</si>
  <si>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</si>
  <si>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</si>
  <si>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</si>
  <si>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</si>
  <si>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</si>
  <si>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</si>
  <si>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</si>
  <si>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</si>
  <si>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</si>
  <si>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</si>
  <si>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</si>
  <si>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</si>
  <si>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</si>
  <si>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</si>
  <si>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</si>
  <si>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</si>
  <si>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</si>
  <si>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</si>
  <si>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</si>
  <si>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</si>
  <si>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</si>
  <si>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</si>
  <si>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</si>
  <si>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</si>
  <si>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</si>
  <si>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</si>
  <si>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</si>
  <si>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</si>
  <si>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</si>
  <si>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</si>
  <si>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</si>
  <si>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</si>
  <si>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</si>
  <si>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</si>
  <si>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</si>
  <si>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</si>
  <si>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</si>
  <si>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</si>
  <si>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</si>
  <si>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</si>
  <si>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</si>
  <si>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</si>
  <si>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</si>
  <si>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</si>
  <si>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</si>
  <si>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</si>
  <si>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</si>
  <si>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</si>
  <si>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</si>
  <si>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</si>
  <si>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</si>
  <si>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</si>
  <si>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</si>
  <si>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</si>
  <si>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</si>
  <si>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</si>
  <si>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</si>
  <si>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</si>
  <si>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</si>
  <si>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</si>
  <si>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</si>
  <si>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</si>
  <si>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</si>
  <si>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</si>
  <si>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</si>
  <si>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</si>
  <si>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</si>
  <si>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</si>
  <si>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</si>
  <si>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</si>
  <si>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</si>
  <si>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</si>
  <si>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</si>
  <si>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</si>
  <si>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</si>
  <si>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</si>
  <si>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</si>
  <si>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</si>
  <si>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</si>
  <si>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</si>
  <si>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</si>
  <si>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</si>
  <si>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</si>
  <si>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</si>
  <si>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</si>
  <si>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</si>
  <si>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</si>
  <si>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</si>
  <si>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</si>
  <si>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</si>
  <si>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</si>
  <si>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</si>
  <si>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</si>
  <si>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</si>
  <si>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</si>
  <si>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</si>
  <si>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</si>
  <si>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</si>
  <si>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</si>
  <si>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</si>
  <si>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</si>
  <si>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</si>
  <si>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</si>
  <si>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</si>
  <si>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</si>
  <si>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</si>
  <si>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</si>
  <si>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</si>
  <si>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</si>
  <si>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</si>
  <si>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</si>
  <si>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</si>
  <si>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</si>
  <si>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</si>
  <si>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</si>
  <si>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</si>
  <si>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</si>
  <si>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</si>
  <si>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</si>
  <si>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</si>
  <si>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</si>
  <si>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</si>
  <si>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</si>
  <si>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</si>
  <si>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</si>
  <si>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</si>
  <si>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</si>
  <si>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</si>
  <si>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</si>
  <si>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</si>
  <si>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</si>
  <si>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</si>
  <si>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</si>
  <si>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</si>
  <si>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</si>
  <si>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</si>
  <si>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</si>
  <si>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</si>
  <si>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</si>
  <si>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</si>
  <si>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</si>
  <si>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</si>
  <si>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</si>
  <si>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</si>
  <si>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</si>
  <si>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</si>
  <si>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</si>
  <si>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</si>
  <si>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</si>
  <si>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</si>
  <si>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</si>
  <si>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</si>
  <si>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</si>
  <si>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</si>
  <si>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</si>
  <si>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</si>
  <si>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</si>
  <si>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</si>
  <si>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</si>
  <si>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</si>
  <si>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</si>
  <si>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</si>
  <si>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</si>
  <si>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</si>
  <si>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</si>
  <si>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</si>
  <si>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</si>
  <si>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</si>
  <si>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</si>
  <si>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</si>
  <si>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</si>
  <si>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</si>
  <si>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</si>
  <si>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</si>
  <si>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</si>
  <si>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</si>
  <si>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</si>
  <si>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</si>
  <si>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</si>
  <si>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</si>
  <si>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</si>
  <si>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</si>
  <si>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</si>
  <si>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</si>
  <si>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</si>
  <si>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</si>
  <si>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</si>
  <si>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</si>
  <si>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</si>
  <si>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</si>
  <si>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</si>
  <si>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</si>
  <si>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</si>
  <si>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</si>
  <si>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</si>
  <si>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</si>
  <si>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</si>
  <si>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</si>
  <si>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</si>
  <si>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</si>
  <si>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</si>
  <si>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</si>
  <si>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</si>
  <si>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</si>
  <si>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</si>
  <si>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</si>
  <si>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</si>
  <si>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</si>
  <si>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</si>
  <si>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</si>
  <si>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</si>
  <si>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</si>
  <si>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</si>
  <si>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</si>
  <si>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</si>
  <si>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</si>
  <si>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</si>
  <si>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</si>
  <si>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</si>
  <si>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</si>
  <si>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</si>
  <si>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</si>
  <si>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</si>
  <si>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</si>
  <si>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</si>
  <si>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</si>
  <si>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</si>
  <si>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</si>
  <si>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</si>
  <si>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</si>
  <si>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</si>
  <si>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</si>
  <si>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</si>
  <si>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</si>
  <si>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</si>
  <si>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</si>
  <si>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</si>
  <si>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</si>
  <si>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</si>
  <si>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</si>
  <si>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</si>
  <si>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</si>
  <si>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</si>
  <si>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</si>
  <si>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</si>
  <si>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</si>
  <si>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</si>
  <si>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</si>
  <si>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</si>
  <si>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</si>
  <si>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</si>
  <si>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</si>
  <si>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</si>
  <si>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</si>
  <si>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</si>
  <si>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</si>
  <si>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</si>
  <si>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</si>
  <si>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</si>
  <si>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</si>
  <si>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</si>
  <si>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</si>
  <si>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</si>
  <si>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</si>
  <si>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</si>
  <si>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</si>
  <si>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</si>
  <si>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</si>
  <si>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</si>
  <si>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</si>
  <si>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</si>
  <si>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</si>
  <si>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</si>
  <si>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</si>
  <si>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</si>
  <si>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</si>
  <si>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</si>
  <si>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</si>
  <si>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</si>
  <si>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</si>
  <si>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</si>
  <si>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</si>
  <si>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</si>
  <si>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</si>
  <si>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</si>
  <si>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</si>
  <si>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</si>
  <si>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</si>
  <si>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</si>
  <si>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</si>
  <si>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</si>
  <si>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</si>
  <si>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</si>
  <si>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</si>
  <si>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</si>
  <si>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</si>
  <si>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</si>
  <si>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</si>
  <si>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</si>
  <si>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</si>
  <si>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</si>
  <si>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</si>
  <si>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</si>
  <si>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</si>
  <si>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</si>
  <si>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</si>
  <si>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</si>
  <si>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</si>
  <si>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</si>
  <si>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</si>
  <si>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</si>
  <si>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</si>
  <si>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</si>
  <si>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</si>
  <si>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</si>
  <si>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</si>
  <si>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</si>
  <si>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</si>
  <si>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</si>
  <si>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</si>
  <si>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</si>
  <si>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</si>
  <si>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</si>
  <si>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</si>
  <si>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</si>
  <si>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</si>
  <si>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</si>
  <si>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</si>
  <si>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</si>
  <si>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</si>
  <si>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</si>
  <si>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</si>
  <si>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</si>
  <si>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</si>
  <si>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</si>
  <si>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</si>
  <si>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</si>
  <si>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</si>
  <si>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</si>
  <si>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</si>
  <si>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</si>
  <si>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</si>
  <si>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</si>
  <si>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</si>
  <si>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</si>
  <si>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</si>
  <si>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</si>
  <si>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</si>
  <si>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</si>
  <si>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</si>
  <si>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</si>
  <si>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</si>
  <si>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</si>
  <si>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</si>
  <si>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</si>
  <si>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</si>
  <si>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</si>
  <si>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</si>
  <si>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</si>
  <si>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</si>
  <si>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</si>
  <si>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</si>
  <si>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</si>
  <si>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</si>
  <si>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</si>
  <si>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</si>
  <si>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</si>
  <si>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</si>
  <si>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</si>
  <si>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</si>
  <si>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</si>
  <si>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</si>
  <si>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</si>
  <si>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</si>
  <si>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</si>
  <si>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</si>
  <si>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</si>
  <si>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</si>
  <si>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</si>
  <si>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</si>
  <si>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</si>
  <si>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</si>
  <si>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</si>
  <si>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</si>
  <si>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</si>
  <si>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</si>
  <si>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</si>
  <si>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</si>
  <si>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</si>
  <si>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</si>
  <si>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</si>
  <si>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</si>
  <si>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</si>
  <si>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</si>
  <si>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</si>
  <si>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</si>
  <si>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</si>
  <si>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</si>
  <si>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</si>
  <si>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</si>
  <si>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</si>
  <si>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</si>
  <si>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</si>
  <si>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</si>
  <si>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</si>
  <si>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</si>
  <si>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</si>
  <si>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</si>
  <si>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</si>
  <si>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</si>
  <si>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</si>
  <si>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</si>
  <si>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</si>
  <si>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</si>
  <si>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</si>
  <si>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</si>
  <si>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</si>
  <si>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</si>
  <si>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</si>
  <si>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</si>
  <si>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</si>
  <si>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</si>
  <si>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</si>
  <si>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</si>
  <si>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</si>
  <si>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</si>
  <si>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</si>
  <si>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</si>
  <si>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</si>
  <si>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</si>
  <si>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</si>
  <si>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</si>
  <si>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</si>
  <si>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</si>
  <si>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</si>
  <si>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</si>
  <si>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</si>
  <si>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</si>
  <si>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</si>
  <si>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</si>
  <si>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</si>
  <si>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</si>
  <si>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</si>
  <si>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</si>
  <si>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</si>
  <si>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</si>
  <si>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</si>
  <si>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</si>
  <si>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</si>
  <si>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</si>
  <si>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</si>
  <si>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</si>
  <si>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</si>
  <si>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</si>
  <si>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</si>
  <si>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</si>
  <si>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</si>
  <si>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</si>
  <si>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</si>
  <si>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</si>
  <si>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</si>
  <si>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</si>
  <si>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</si>
  <si>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</si>
  <si>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</si>
  <si>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</si>
  <si>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</si>
  <si>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</si>
  <si>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</si>
  <si>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</si>
  <si>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</si>
  <si>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</si>
  <si>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</si>
  <si>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</si>
  <si>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</si>
  <si>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</si>
  <si>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</si>
  <si>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</si>
  <si>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</si>
  <si>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</si>
  <si>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</si>
  <si>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</si>
  <si>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</si>
  <si>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</si>
  <si>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</si>
  <si>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</si>
  <si>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</si>
  <si>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</si>
  <si>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</si>
  <si>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</si>
  <si>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</si>
  <si>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</si>
  <si>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</si>
  <si>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</si>
  <si>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</si>
  <si>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</si>
  <si>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</si>
  <si>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</si>
  <si>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</si>
  <si>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</si>
  <si>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</si>
  <si>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</si>
  <si>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</si>
  <si>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</si>
  <si>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</si>
  <si>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</si>
  <si>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</si>
  <si>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</si>
  <si>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</si>
  <si>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</si>
  <si>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</si>
  <si>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</si>
  <si>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</si>
  <si>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</si>
  <si>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</si>
  <si>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</si>
  <si>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</si>
  <si>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</si>
  <si>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</si>
  <si>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</si>
  <si>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</si>
  <si>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</si>
  <si>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</si>
  <si>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</si>
  <si>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</si>
  <si>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</si>
  <si>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</si>
  <si>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</si>
  <si>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</si>
  <si>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</si>
  <si>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</si>
  <si>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</si>
  <si>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</si>
  <si>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</si>
  <si>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</si>
  <si>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</si>
  <si>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</si>
  <si>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</si>
  <si>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</si>
  <si>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</si>
  <si>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</si>
  <si>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</si>
  <si>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</si>
  <si>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</si>
  <si>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</si>
  <si>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</si>
  <si>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</si>
  <si>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</si>
  <si>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</si>
  <si>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</si>
  <si>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</si>
  <si>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</si>
  <si>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</si>
  <si>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</si>
  <si>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</si>
  <si>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</si>
  <si>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</si>
  <si>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</si>
  <si>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</si>
  <si>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</si>
  <si>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</si>
  <si>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</si>
  <si>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</si>
  <si>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</si>
  <si>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</si>
  <si>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</si>
  <si>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</si>
  <si>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</si>
  <si>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</si>
  <si>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</si>
  <si>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</si>
  <si>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</si>
  <si>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</si>
  <si>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</si>
  <si>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</si>
  <si>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</si>
  <si>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</si>
  <si>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</si>
  <si>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</si>
  <si>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</si>
  <si>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</si>
  <si>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</si>
  <si>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</si>
  <si>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</si>
  <si>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</si>
  <si>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</si>
  <si>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</si>
  <si>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</si>
  <si>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</si>
  <si>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</si>
  <si>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</si>
  <si>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</si>
  <si>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</si>
  <si>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</si>
  <si>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</si>
  <si>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</si>
  <si>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</si>
  <si>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</si>
  <si>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</si>
  <si>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</si>
  <si>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</si>
  <si>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</si>
  <si>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</si>
  <si>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</si>
  <si>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</si>
  <si>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</si>
  <si>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</si>
  <si>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</si>
  <si>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</si>
  <si>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</si>
  <si>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</si>
  <si>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</si>
  <si>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</si>
  <si>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</si>
  <si>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</si>
  <si>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</si>
  <si>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</si>
  <si>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</si>
  <si>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</si>
  <si>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</si>
  <si>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</si>
  <si>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</si>
  <si>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</si>
  <si>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</si>
  <si>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</si>
  <si>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</si>
  <si>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</si>
  <si>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</si>
  <si>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</si>
  <si>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</si>
  <si>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</si>
  <si>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</si>
  <si>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</si>
  <si>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</si>
  <si>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</si>
  <si>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</si>
  <si>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</si>
  <si>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</si>
  <si>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</si>
  <si>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</si>
  <si>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</si>
  <si>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</si>
  <si>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</si>
  <si>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</si>
  <si>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</si>
  <si>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</si>
  <si>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</si>
  <si>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</si>
  <si>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</si>
  <si>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</si>
  <si>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</si>
  <si>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</si>
  <si>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</si>
  <si>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</si>
  <si>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</si>
  <si>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</si>
  <si>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</si>
  <si>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</si>
  <si>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</si>
  <si>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</si>
  <si>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</si>
  <si>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</si>
  <si>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</si>
  <si>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</si>
  <si>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</si>
  <si>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</si>
  <si>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</si>
  <si>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</si>
  <si>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</si>
  <si>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</si>
  <si>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</si>
  <si>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</si>
  <si>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</si>
  <si>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</si>
  <si>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</si>
  <si>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</si>
  <si>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</si>
  <si>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</si>
  <si>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</si>
  <si>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</si>
  <si>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</si>
  <si>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</si>
  <si>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</si>
  <si>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</si>
  <si>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</si>
  <si>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</si>
  <si>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</si>
  <si>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</si>
  <si>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</si>
  <si>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</si>
  <si>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</si>
  <si>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</si>
  <si>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</si>
  <si>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</si>
  <si>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</si>
  <si>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</si>
  <si>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</si>
  <si>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</si>
  <si>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</si>
  <si>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</si>
  <si>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</si>
  <si>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</si>
  <si>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</si>
  <si>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</si>
  <si>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</si>
  <si>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</si>
  <si>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</si>
  <si>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</si>
  <si>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</si>
  <si>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</si>
  <si>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</si>
  <si>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</si>
  <si>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</si>
  <si>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</si>
  <si>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</si>
  <si>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</si>
  <si>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</si>
  <si>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</si>
  <si>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</si>
  <si>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</si>
  <si>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</si>
  <si>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</si>
  <si>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</si>
  <si>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</si>
  <si>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</si>
  <si>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</si>
  <si>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</si>
  <si>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</si>
  <si>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</si>
  <si>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</si>
  <si>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</si>
  <si>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</si>
  <si>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</si>
  <si>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</si>
  <si>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</si>
  <si>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</si>
  <si>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</si>
  <si>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</si>
  <si>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</si>
  <si>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</si>
  <si>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</si>
  <si>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</si>
  <si>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</si>
  <si>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</si>
  <si>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</si>
  <si>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</si>
  <si>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</si>
  <si>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</si>
  <si>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</si>
  <si>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</si>
  <si>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</si>
  <si>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</si>
  <si>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</si>
  <si>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</si>
  <si>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</si>
  <si>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</si>
  <si>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</si>
  <si>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</si>
  <si>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</si>
  <si>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</si>
  <si>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</si>
  <si>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</si>
  <si>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</si>
  <si>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</si>
  <si>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</si>
  <si>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</si>
  <si>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</si>
  <si>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</si>
  <si>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</si>
  <si>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</si>
  <si>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</si>
  <si>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</si>
  <si>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</si>
  <si>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</si>
  <si>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</si>
  <si>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</si>
  <si>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</si>
  <si>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</si>
  <si>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</si>
  <si>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</si>
  <si>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</si>
  <si>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</si>
  <si>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</si>
  <si>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</si>
  <si>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</si>
  <si>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</si>
  <si>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</si>
  <si>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</si>
  <si>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</si>
  <si>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</si>
  <si>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</si>
  <si>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</si>
  <si>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</si>
  <si>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</si>
  <si>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</si>
  <si>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</si>
  <si>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</si>
  <si>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</si>
  <si>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</si>
  <si>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</si>
  <si>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</si>
  <si>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</si>
  <si>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</si>
  <si>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</si>
  <si>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</si>
  <si>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</si>
  <si>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</si>
  <si>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</si>
  <si>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</si>
  <si>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</si>
  <si>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</si>
  <si>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</si>
  <si>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</si>
  <si>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</si>
  <si>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</si>
  <si>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</si>
  <si>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</si>
  <si>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</si>
  <si>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</si>
  <si>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</si>
  <si>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</si>
  <si>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</si>
  <si>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</si>
  <si>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</si>
  <si>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</si>
  <si>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</si>
  <si>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</si>
  <si>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</si>
  <si>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</si>
  <si>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</si>
  <si>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</si>
  <si>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</si>
  <si>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</si>
  <si>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</si>
  <si>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</si>
  <si>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</si>
  <si>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</si>
  <si>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</si>
  <si>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</si>
  <si>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</si>
  <si>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</si>
  <si>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</si>
  <si>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</si>
  <si>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</si>
  <si>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</si>
  <si>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</si>
  <si>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</si>
  <si>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</si>
  <si>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</si>
  <si>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</si>
  <si>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</si>
  <si>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</si>
  <si>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</si>
  <si>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</si>
  <si>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</si>
  <si>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</si>
  <si>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</si>
  <si>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</si>
  <si>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</si>
  <si>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</si>
  <si>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</si>
  <si>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</si>
  <si>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</si>
  <si>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</si>
  <si>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</si>
  <si>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</si>
  <si>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</si>
  <si>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</si>
  <si>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</si>
  <si>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</si>
  <si>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</si>
  <si>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</si>
  <si>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</si>
  <si>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</si>
  <si>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</si>
  <si>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</si>
  <si>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</si>
  <si>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</si>
  <si>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</si>
  <si>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</si>
  <si>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</si>
  <si>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</si>
  <si>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</si>
  <si>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</si>
  <si>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</si>
  <si>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</si>
  <si>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</si>
  <si>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</si>
  <si>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</si>
  <si>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</si>
  <si>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</si>
  <si>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</si>
  <si>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</si>
  <si>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</si>
  <si>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</si>
  <si>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</si>
  <si>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</si>
  <si>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</si>
  <si>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</si>
  <si>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</si>
  <si>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</si>
  <si>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</si>
  <si>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</si>
  <si>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</si>
  <si>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</si>
  <si>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</si>
  <si>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</si>
  <si>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</si>
  <si>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</si>
  <si>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</si>
  <si>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</si>
  <si>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</si>
  <si>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</si>
  <si>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</si>
  <si>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</si>
  <si>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</si>
  <si>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</si>
  <si>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</si>
  <si>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</si>
  <si>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</si>
  <si>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</si>
  <si>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</si>
  <si>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</si>
  <si>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</si>
  <si>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</si>
  <si>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</si>
  <si>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</si>
  <si>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</si>
  <si>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</si>
  <si>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</si>
  <si>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</si>
  <si>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</si>
  <si>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</si>
  <si>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</si>
  <si>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</si>
  <si>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</si>
  <si>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</si>
  <si>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</si>
  <si>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</si>
  <si>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</si>
  <si>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</si>
  <si>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</si>
  <si>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</si>
  <si>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</si>
  <si>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</si>
  <si>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</si>
  <si>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</si>
  <si>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</si>
  <si>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</si>
  <si>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</si>
  <si>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</si>
  <si>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</si>
  <si>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</si>
  <si>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</si>
  <si>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</si>
  <si>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</si>
  <si>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</si>
  <si>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</si>
  <si>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</si>
  <si>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</si>
  <si>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</si>
  <si>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</si>
  <si>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</si>
  <si>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</si>
  <si>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</si>
  <si>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</si>
  <si>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</si>
  <si>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</si>
  <si>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</si>
  <si>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</si>
  <si>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</si>
  <si>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</si>
  <si>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</si>
  <si>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</si>
  <si>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</si>
  <si>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</si>
  <si>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</si>
  <si>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</si>
  <si>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</si>
  <si>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</si>
  <si>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</si>
  <si>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</si>
  <si>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</si>
  <si>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</si>
  <si>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</si>
  <si>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</si>
  <si>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</si>
  <si>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</si>
  <si>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</si>
  <si>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</si>
  <si>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</si>
  <si>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</si>
  <si>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</si>
  <si>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</si>
  <si>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</si>
  <si>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</si>
  <si>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</si>
  <si>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</si>
  <si>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</si>
  <si>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</si>
  <si>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</si>
  <si>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</si>
  <si>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</si>
  <si>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</si>
  <si>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</si>
  <si>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</si>
  <si>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</si>
  <si>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</si>
  <si>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</si>
  <si>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</si>
  <si>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</si>
  <si>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</si>
  <si>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</si>
  <si>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</si>
  <si>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</si>
  <si>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</si>
  <si>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</si>
  <si>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</si>
  <si>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</si>
  <si>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</si>
  <si>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</si>
  <si>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</si>
  <si>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</si>
  <si>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</si>
  <si>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</si>
  <si>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</si>
  <si>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</si>
  <si>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</si>
  <si>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</si>
  <si>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</si>
  <si>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</si>
  <si>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</si>
  <si>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</si>
  <si>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</si>
  <si>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</si>
  <si>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</si>
  <si>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</si>
  <si>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</si>
  <si>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</si>
  <si>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</si>
  <si>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</si>
  <si>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</si>
  <si>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</si>
  <si>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</si>
  <si>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</si>
  <si>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</si>
  <si>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</si>
  <si>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</si>
  <si>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</si>
  <si>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</si>
  <si>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</si>
  <si>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</si>
  <si>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</si>
  <si>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</si>
  <si>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</si>
  <si>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</si>
  <si>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</si>
  <si>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</si>
  <si>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</si>
  <si>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</si>
  <si>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</si>
  <si>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</si>
  <si>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</si>
  <si>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</si>
  <si>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</si>
  <si>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</si>
  <si>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</si>
  <si>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</si>
  <si>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</si>
  <si>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</si>
  <si>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</si>
  <si>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</si>
  <si>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</si>
  <si>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</si>
  <si>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</si>
  <si>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</si>
  <si>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</si>
  <si>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</si>
  <si>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</si>
  <si>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</si>
  <si>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</si>
  <si>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</si>
  <si>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</si>
  <si>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</si>
  <si>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</si>
  <si>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</si>
  <si>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</si>
  <si>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</si>
  <si>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</si>
  <si>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</si>
  <si>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</si>
  <si>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</si>
  <si>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</si>
  <si>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</si>
  <si>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</si>
  <si>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</si>
  <si>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</si>
  <si>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</si>
  <si>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</si>
  <si>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</si>
  <si>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</si>
  <si>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</si>
  <si>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</si>
  <si>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</si>
  <si>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</si>
  <si>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</si>
  <si>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</si>
  <si>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</si>
  <si>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</si>
  <si>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</si>
  <si>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</si>
  <si>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</si>
  <si>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</si>
  <si>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</si>
  <si>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</si>
  <si>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</si>
  <si>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</si>
  <si>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</si>
  <si>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</si>
  <si>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</si>
  <si>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</si>
  <si>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</si>
  <si>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</si>
  <si>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</si>
  <si>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</si>
  <si>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</si>
  <si>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</si>
  <si>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</si>
  <si>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</si>
  <si>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</si>
  <si>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</si>
  <si>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</si>
  <si>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</si>
  <si>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</si>
  <si>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</si>
  <si>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</si>
  <si>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</si>
  <si>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</si>
  <si>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</si>
  <si>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</si>
  <si>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</si>
  <si>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</si>
  <si>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</si>
  <si>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</si>
  <si>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</si>
  <si>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</si>
  <si>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</si>
  <si>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</si>
  <si>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</si>
  <si>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</si>
  <si>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</si>
  <si>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</si>
  <si>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</si>
  <si>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</si>
  <si>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</si>
  <si>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</si>
  <si>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</si>
  <si>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</si>
  <si>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</si>
  <si>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</si>
  <si>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</si>
  <si>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</si>
  <si>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</si>
  <si>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</si>
  <si>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</si>
  <si>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</si>
  <si>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</si>
  <si>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</si>
  <si>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</si>
  <si>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</si>
  <si>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</si>
  <si>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</si>
  <si>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</si>
  <si>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</si>
  <si>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</si>
  <si>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</si>
  <si>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</si>
  <si>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</si>
  <si>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</si>
  <si>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</si>
  <si>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</si>
  <si>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</si>
  <si>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</si>
  <si>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</si>
  <si>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</si>
  <si>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</si>
  <si>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</si>
  <si>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</si>
  <si>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</si>
  <si>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</si>
  <si>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</si>
  <si>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</si>
  <si>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</si>
  <si>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</si>
  <si>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</si>
  <si>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</si>
  <si>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</si>
  <si>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</si>
  <si>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</si>
  <si>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</si>
  <si>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</si>
  <si>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</si>
  <si>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</si>
  <si>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</si>
  <si>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</si>
  <si>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</si>
  <si>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</si>
  <si>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</si>
  <si>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</si>
  <si>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</si>
  <si>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</si>
  <si>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</si>
  <si>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</si>
  <si>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</si>
  <si>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</si>
  <si>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</si>
  <si>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</si>
  <si>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</si>
  <si>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</si>
  <si>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</si>
  <si>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</si>
  <si>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</si>
  <si>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</si>
  <si>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</si>
  <si>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</si>
  <si>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</si>
  <si>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</si>
  <si>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</si>
  <si>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</si>
  <si>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</si>
  <si>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</si>
  <si>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</si>
  <si>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</si>
  <si>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</si>
  <si>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</si>
  <si>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</si>
  <si>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</si>
  <si>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</si>
  <si>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</si>
  <si>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</si>
  <si>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</si>
  <si>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</si>
  <si>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</si>
  <si>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</si>
  <si>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</si>
  <si>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</si>
  <si>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</si>
  <si>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</si>
  <si>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</si>
  <si>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</si>
  <si>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</si>
  <si>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</si>
  <si>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</si>
  <si>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</si>
  <si>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</si>
  <si>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</si>
  <si>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</si>
  <si>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</si>
  <si>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</si>
  <si>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</si>
  <si>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</si>
  <si>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</si>
  <si>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</si>
  <si>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</si>
  <si>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</si>
  <si>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</si>
  <si>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</si>
  <si>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</si>
  <si>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</si>
  <si>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</si>
  <si>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</si>
  <si>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</si>
  <si>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</si>
  <si>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</si>
  <si>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</si>
  <si>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</si>
  <si>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</si>
  <si>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</si>
  <si>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</si>
  <si>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</si>
  <si>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</si>
  <si>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</si>
  <si>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</si>
  <si>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</si>
  <si>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</si>
  <si>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</si>
  <si>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</si>
  <si>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</si>
  <si>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</si>
  <si>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</si>
  <si>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</si>
  <si>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</si>
  <si>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</si>
  <si>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</si>
  <si>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</si>
  <si>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</si>
  <si>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</si>
  <si>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</si>
  <si>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</si>
  <si>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</si>
  <si>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</si>
  <si>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</si>
  <si>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</si>
  <si>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</si>
  <si>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</si>
  <si>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</si>
  <si>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</si>
  <si>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</si>
  <si>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</si>
  <si>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</si>
  <si>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</si>
  <si>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</si>
  <si>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</si>
  <si>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</si>
  <si>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</si>
  <si>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</si>
  <si>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</si>
  <si>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</si>
  <si>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</si>
  <si>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</si>
  <si>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</si>
  <si>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</si>
  <si>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</si>
  <si>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</si>
  <si>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</si>
  <si>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</si>
  <si>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</si>
  <si>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</si>
  <si>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</si>
  <si>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</si>
  <si>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</si>
  <si>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</si>
  <si>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</si>
  <si>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</si>
  <si>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</si>
  <si>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</si>
  <si>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</si>
  <si>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</si>
  <si>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</si>
  <si>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</si>
  <si>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</si>
  <si>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</si>
  <si>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</si>
  <si>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</si>
  <si>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</si>
  <si>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</si>
  <si>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</si>
  <si>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</si>
  <si>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</si>
  <si>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</si>
  <si>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</si>
  <si>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</si>
  <si>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</si>
  <si>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</si>
  <si>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</si>
  <si>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</si>
  <si>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</si>
  <si>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</si>
  <si>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</si>
  <si>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</si>
  <si>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</si>
  <si>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</si>
  <si>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</si>
  <si>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</si>
  <si>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</si>
  <si>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</si>
  <si>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</si>
  <si>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</si>
  <si>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</si>
  <si>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</si>
  <si>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</si>
  <si>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</si>
  <si>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</si>
  <si>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</si>
  <si>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</si>
  <si>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</si>
  <si>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</si>
  <si>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</si>
  <si>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</si>
  <si>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</si>
  <si>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</si>
  <si>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</si>
  <si>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</si>
  <si>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</si>
  <si>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</si>
  <si>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</si>
  <si>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</si>
  <si>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</si>
  <si>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</si>
  <si>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</si>
  <si>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</si>
  <si>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</si>
  <si>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</si>
  <si>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</si>
  <si>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</si>
  <si>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</si>
  <si>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</si>
  <si>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</si>
  <si>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</si>
  <si>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</si>
  <si>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</si>
  <si>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</si>
  <si>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</si>
  <si>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</si>
  <si>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</si>
  <si>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</si>
  <si>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</si>
  <si>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</si>
  <si>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</si>
  <si>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</si>
  <si>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</si>
  <si>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</si>
  <si>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</si>
  <si>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</si>
  <si>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</si>
  <si>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</si>
  <si>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</si>
  <si>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</si>
  <si>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</si>
  <si>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</si>
  <si>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</si>
  <si>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</si>
  <si>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</si>
  <si>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</si>
  <si>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</si>
  <si>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</si>
  <si>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</si>
  <si>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</si>
  <si>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</si>
  <si>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</si>
  <si>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</si>
  <si>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</si>
  <si>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</si>
  <si>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</si>
  <si>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</si>
  <si>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</si>
  <si>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</si>
  <si>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</si>
  <si>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</si>
  <si>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</si>
  <si>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</si>
  <si>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</si>
  <si>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</si>
  <si>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</si>
  <si>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</si>
  <si>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</si>
  <si>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</si>
  <si>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</si>
  <si>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</si>
  <si>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</si>
  <si>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</si>
  <si>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</si>
  <si>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</si>
  <si>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</si>
  <si>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</si>
  <si>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</si>
  <si>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</si>
  <si>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</si>
  <si>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</si>
  <si>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</si>
  <si>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</si>
  <si>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</si>
  <si>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</si>
  <si>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</si>
  <si>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</si>
  <si>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</si>
  <si>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</si>
  <si>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</si>
  <si>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</si>
  <si>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</si>
  <si>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</si>
  <si>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</si>
  <si>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</si>
  <si>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</si>
  <si>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</si>
  <si>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</si>
  <si>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</si>
  <si>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</si>
  <si>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</si>
  <si>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</si>
  <si>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</si>
  <si>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</si>
  <si>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</si>
  <si>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</si>
  <si>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</si>
  <si>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</si>
  <si>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</si>
  <si>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</si>
  <si>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</si>
  <si>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</si>
  <si>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</si>
  <si>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</si>
  <si>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</si>
  <si>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</si>
  <si>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</si>
  <si>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</si>
  <si>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</si>
  <si>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</si>
  <si>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</si>
  <si>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</si>
  <si>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</si>
  <si>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</si>
  <si>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</si>
  <si>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</si>
  <si>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</si>
  <si>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</si>
  <si>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</si>
  <si>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</si>
  <si>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</si>
  <si>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</si>
  <si>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</si>
  <si>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</si>
  <si>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</si>
  <si>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</si>
  <si>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</si>
  <si>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</si>
  <si>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</si>
  <si>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</si>
  <si>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</si>
  <si>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</si>
  <si>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</si>
  <si>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</si>
  <si>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</si>
  <si>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</si>
  <si>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</si>
  <si>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</si>
  <si>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</si>
  <si>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</si>
  <si>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</si>
  <si>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</si>
  <si>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</si>
  <si>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</si>
  <si>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</si>
  <si>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</si>
  <si>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</si>
  <si>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</si>
  <si>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</si>
  <si>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</si>
  <si>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</si>
  <si>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</si>
  <si>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</si>
  <si>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</si>
  <si>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</si>
  <si>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</si>
  <si>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</si>
  <si>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</si>
  <si>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</si>
  <si>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</si>
  <si>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</si>
  <si>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</si>
  <si>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</si>
  <si>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</si>
  <si>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</si>
  <si>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</si>
  <si>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</si>
  <si>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</si>
  <si>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</si>
  <si>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</si>
  <si>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</si>
  <si>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</si>
  <si>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</si>
  <si>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</si>
  <si>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</si>
  <si>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</si>
  <si>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</si>
  <si>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</si>
  <si>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</si>
  <si>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</si>
  <si>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</si>
  <si>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</si>
  <si>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</si>
  <si>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</si>
  <si>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</si>
  <si>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</si>
  <si>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</si>
  <si>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</si>
  <si>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</si>
  <si>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</si>
  <si>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</si>
  <si>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</si>
  <si>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</si>
  <si>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</si>
  <si>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</si>
  <si>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</si>
  <si>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</si>
  <si>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</si>
  <si>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</si>
  <si>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</si>
  <si>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</si>
  <si>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</si>
  <si>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</si>
  <si>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</si>
  <si>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</si>
  <si>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</si>
  <si>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</si>
  <si>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</si>
  <si>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</si>
  <si>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</si>
  <si>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</si>
  <si>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</si>
  <si>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</si>
  <si>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</si>
  <si>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</si>
  <si>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</si>
  <si>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</si>
  <si>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</si>
  <si>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</si>
  <si>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</si>
  <si>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</si>
  <si>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</si>
  <si>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</si>
  <si>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</si>
  <si>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</si>
  <si>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</si>
  <si>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</si>
  <si>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</si>
  <si>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</si>
  <si>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</si>
  <si>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</si>
  <si>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</si>
  <si>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</si>
  <si>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</si>
  <si>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</si>
  <si>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</si>
  <si>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</si>
  <si>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</si>
  <si>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</si>
  <si>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</si>
  <si>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</si>
  <si>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</si>
  <si>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</si>
  <si>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</si>
  <si>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</si>
  <si>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</si>
  <si>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</si>
  <si>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</si>
  <si>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</si>
  <si>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</si>
  <si>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</si>
  <si>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</si>
  <si>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</si>
  <si>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</si>
  <si>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</si>
  <si>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</si>
  <si>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</si>
  <si>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</si>
  <si>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</si>
  <si>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</si>
  <si>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</si>
  <si>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</si>
  <si>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</si>
  <si>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</si>
  <si>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</si>
  <si>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</si>
  <si>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</si>
  <si>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</si>
  <si>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</si>
  <si>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</si>
  <si>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</si>
  <si>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</si>
  <si>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</si>
  <si>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</si>
  <si>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</si>
  <si>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</si>
  <si>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</si>
  <si>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</si>
  <si>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</si>
  <si>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</si>
  <si>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</si>
  <si>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</si>
  <si>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</si>
  <si>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</si>
  <si>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</si>
  <si>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</si>
  <si>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</si>
  <si>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</si>
  <si>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</si>
  <si>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</si>
  <si>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</si>
  <si>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</si>
  <si>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</si>
  <si>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</si>
  <si>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</si>
  <si>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</si>
  <si>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</si>
  <si>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</si>
  <si>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</si>
  <si>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</si>
  <si>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</si>
  <si>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</si>
  <si>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</si>
  <si>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</si>
  <si>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</si>
  <si>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</si>
  <si>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</si>
  <si>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</si>
  <si>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</si>
  <si>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</si>
  <si>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</si>
  <si>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</si>
  <si>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</si>
  <si>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</si>
  <si>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</si>
  <si>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</si>
  <si>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</si>
  <si>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</si>
  <si>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</si>
  <si>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</si>
  <si>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</si>
  <si>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</si>
  <si>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</si>
  <si>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</si>
  <si>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</si>
  <si>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</si>
  <si>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</si>
  <si>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</si>
  <si>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</si>
  <si>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</si>
  <si>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</si>
  <si>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</si>
  <si>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</si>
  <si>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</si>
  <si>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</si>
  <si>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</si>
  <si>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</si>
  <si>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</si>
  <si>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</si>
  <si>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</si>
  <si>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</si>
  <si>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</si>
  <si>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</si>
  <si>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</si>
  <si>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</si>
  <si>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</si>
  <si>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</si>
  <si>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</si>
  <si>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</si>
  <si>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</si>
  <si>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</si>
  <si>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</si>
  <si>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</si>
  <si>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</si>
  <si>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</si>
  <si>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</si>
  <si>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</si>
  <si>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</si>
  <si>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</si>
  <si>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</si>
  <si>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</si>
  <si>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</si>
  <si>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</si>
  <si>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</si>
  <si>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</si>
  <si>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</si>
  <si>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</si>
  <si>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</si>
  <si>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</si>
  <si>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</si>
  <si>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</si>
  <si>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</si>
  <si>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</si>
  <si>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</si>
  <si>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</si>
  <si>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</si>
  <si>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</si>
  <si>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</si>
  <si>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</si>
  <si>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</si>
  <si>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</si>
  <si>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</si>
  <si>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</si>
  <si>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</si>
  <si>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</si>
  <si>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</si>
  <si>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</si>
  <si>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</si>
  <si>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</si>
  <si>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</si>
  <si>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</si>
  <si>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</si>
  <si>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</si>
  <si>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</si>
  <si>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</si>
  <si>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</si>
  <si>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</si>
  <si>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</si>
  <si>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</si>
  <si>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</si>
  <si>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</si>
  <si>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</si>
  <si>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</si>
  <si>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</si>
  <si>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</si>
  <si>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</si>
  <si>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</si>
  <si>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</si>
  <si>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</si>
  <si>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</si>
  <si>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</si>
  <si>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</si>
  <si>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</si>
  <si>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</si>
  <si>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</si>
  <si>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</si>
  <si>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</si>
  <si>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</si>
  <si>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</si>
  <si>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</si>
  <si>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</si>
  <si>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</si>
  <si>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</si>
  <si>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</si>
  <si>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</si>
  <si>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</si>
  <si>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</si>
  <si>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</si>
  <si>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</si>
  <si>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</si>
  <si>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</si>
  <si>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</si>
  <si>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</si>
  <si>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</si>
  <si>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</si>
  <si>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</si>
  <si>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</si>
  <si>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</si>
  <si>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</si>
  <si>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</si>
  <si>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</si>
  <si>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</si>
  <si>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</si>
  <si>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</si>
  <si>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</si>
  <si>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</si>
  <si>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</si>
  <si>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</si>
  <si>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</si>
  <si>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</si>
  <si>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</si>
  <si>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</si>
  <si>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</si>
  <si>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</si>
  <si>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</si>
  <si>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</si>
  <si>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</si>
  <si>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</si>
  <si>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</si>
  <si>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</si>
  <si>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</si>
  <si>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</si>
  <si>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</si>
  <si>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</si>
  <si>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</si>
  <si>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</si>
  <si>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</si>
  <si>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</si>
  <si>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</si>
  <si>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</si>
  <si>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</si>
  <si>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</si>
  <si>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</si>
  <si>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</si>
  <si>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</si>
  <si>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</si>
  <si>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</si>
  <si>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</si>
  <si>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</si>
  <si>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</si>
  <si>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</si>
  <si>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</si>
  <si>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</si>
  <si>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</si>
  <si>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</si>
  <si>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</si>
  <si>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</si>
  <si>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</si>
  <si>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</si>
  <si>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</si>
  <si>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</si>
  <si>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</si>
  <si>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</si>
  <si>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</si>
  <si>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</si>
  <si>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</si>
  <si>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</si>
  <si>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</si>
  <si>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</si>
  <si>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</si>
  <si>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</si>
  <si>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</si>
  <si>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</si>
  <si>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</si>
  <si>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</si>
  <si>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</si>
  <si>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</si>
  <si>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</si>
  <si>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</si>
  <si>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</si>
  <si>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</si>
  <si>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</si>
  <si>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</si>
  <si>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</si>
  <si>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</si>
  <si>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</si>
  <si>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</si>
  <si>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</si>
  <si>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</si>
  <si>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</si>
  <si>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</si>
  <si>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</si>
  <si>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</si>
  <si>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</si>
  <si>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</si>
  <si>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</si>
  <si>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</si>
  <si>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</si>
  <si>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</si>
  <si>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</si>
  <si>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</si>
  <si>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</si>
  <si>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</si>
  <si>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</si>
  <si>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</si>
  <si>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</si>
  <si>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</si>
  <si>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</si>
  <si>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</si>
  <si>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</si>
  <si>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</si>
  <si>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</si>
  <si>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</si>
  <si>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</si>
  <si>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</si>
  <si>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</si>
  <si>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</si>
  <si>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</si>
  <si>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</si>
  <si>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</si>
  <si>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</si>
  <si>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</si>
  <si>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</si>
  <si>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</si>
  <si>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</si>
  <si>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</si>
  <si>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</si>
  <si>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</si>
  <si>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</si>
  <si>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</si>
  <si>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</si>
  <si>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</si>
  <si>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</si>
  <si>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</si>
  <si>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</si>
  <si>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</si>
  <si>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</si>
  <si>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</si>
  <si>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</si>
  <si>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</si>
  <si>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</si>
  <si>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</si>
  <si>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</si>
  <si>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</si>
  <si>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</si>
  <si>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</si>
  <si>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</si>
  <si>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</si>
  <si>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</si>
  <si>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</si>
  <si>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</si>
  <si>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</si>
  <si>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</si>
  <si>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</si>
  <si>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</si>
  <si>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</si>
  <si>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</si>
  <si>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</si>
  <si>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</si>
  <si>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</si>
  <si>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</si>
  <si>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</si>
  <si>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</si>
  <si>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</si>
  <si>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</si>
  <si>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</si>
  <si>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</si>
  <si>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</si>
  <si>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</si>
  <si>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</si>
  <si>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</si>
  <si>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</si>
  <si>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</si>
  <si>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</si>
  <si>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</si>
  <si>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</si>
  <si>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</si>
  <si>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</si>
  <si>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</si>
  <si>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</si>
  <si>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</si>
  <si>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</si>
  <si>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</si>
  <si>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</si>
  <si>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</si>
  <si>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</si>
  <si>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</si>
  <si>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</si>
  <si>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</si>
  <si>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</si>
  <si>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</si>
  <si>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</si>
  <si>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</si>
  <si>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</si>
  <si>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</si>
  <si>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</si>
  <si>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</si>
  <si>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</si>
  <si>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</si>
  <si>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</si>
  <si>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</si>
  <si>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</si>
  <si>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</si>
  <si>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</si>
  <si>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</si>
  <si>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</si>
  <si>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</si>
  <si>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</si>
  <si>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</si>
  <si>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</si>
  <si>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</si>
  <si>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</si>
  <si>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</si>
  <si>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</si>
  <si>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</si>
  <si>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</si>
  <si>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</si>
  <si>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</si>
  <si>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</si>
  <si>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</si>
  <si>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</si>
  <si>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</si>
  <si>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</si>
  <si>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</si>
  <si>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</si>
  <si>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</si>
  <si>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</si>
  <si>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</si>
  <si>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</si>
  <si>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</si>
  <si>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</si>
  <si>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</si>
  <si>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</si>
  <si>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</si>
  <si>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</si>
  <si>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</si>
  <si>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</si>
  <si>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</si>
  <si>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</si>
  <si>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</si>
  <si>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</si>
  <si>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</si>
  <si>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</si>
  <si>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</si>
  <si>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</si>
  <si>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</si>
  <si>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</si>
  <si>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</si>
  <si>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</si>
  <si>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</si>
  <si>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</si>
  <si>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</si>
  <si>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</si>
  <si>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</si>
  <si>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</si>
  <si>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</si>
  <si>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</si>
  <si>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</si>
  <si>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</si>
  <si>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</si>
  <si>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</si>
  <si>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</si>
  <si>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</si>
  <si>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</si>
  <si>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</si>
  <si>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</si>
  <si>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</si>
  <si>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</si>
  <si>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</si>
  <si>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</si>
  <si>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</si>
  <si>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</si>
  <si>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</si>
  <si>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</si>
  <si>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</si>
  <si>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</si>
  <si>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</si>
  <si>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</si>
  <si>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</si>
  <si>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</si>
  <si>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</si>
  <si>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</si>
  <si>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</si>
  <si>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</si>
  <si>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</si>
  <si>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</si>
  <si>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</si>
  <si>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</si>
  <si>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</si>
  <si>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</si>
  <si>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</si>
  <si>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</si>
  <si>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</si>
  <si>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</si>
  <si>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</si>
  <si>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</si>
  <si>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</si>
  <si>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</si>
  <si>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</si>
  <si>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</si>
  <si>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</si>
  <si>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</si>
  <si>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</si>
  <si>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</si>
  <si>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</si>
  <si>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</si>
  <si>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</si>
  <si>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</si>
  <si>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</si>
  <si>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</si>
  <si>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</si>
  <si>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</si>
  <si>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</si>
  <si>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</si>
  <si>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</si>
  <si>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</si>
  <si>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</si>
  <si>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</si>
  <si>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</si>
  <si>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</si>
  <si>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</si>
  <si>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</si>
  <si>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</si>
  <si>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</si>
  <si>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</si>
  <si>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</si>
  <si>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</si>
  <si>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</si>
  <si>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</si>
  <si>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</si>
  <si>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</si>
  <si>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</si>
  <si>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</si>
  <si>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</si>
  <si>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</si>
  <si>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</si>
  <si>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</si>
  <si>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</si>
  <si>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</si>
  <si>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</si>
  <si>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</si>
  <si>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</si>
  <si>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</si>
  <si>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</si>
  <si>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</si>
  <si>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</si>
  <si>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</si>
  <si>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</si>
  <si>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</si>
  <si>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</si>
  <si>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</si>
  <si>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</si>
  <si>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</si>
  <si>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</si>
  <si>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</si>
  <si>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</si>
  <si>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</si>
  <si>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</si>
  <si>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</si>
  <si>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</si>
  <si>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</si>
  <si>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</si>
  <si>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</si>
  <si>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</si>
  <si>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</si>
  <si>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</si>
  <si>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</si>
  <si>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</si>
  <si>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</si>
  <si>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</si>
  <si>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</si>
  <si>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</si>
  <si>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</si>
  <si>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</si>
  <si>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</si>
  <si>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</si>
  <si>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</si>
  <si>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</si>
  <si>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</si>
  <si>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</si>
  <si>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</si>
  <si>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</si>
  <si>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</si>
  <si>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</si>
  <si>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</si>
  <si>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</si>
  <si>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</si>
  <si>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</si>
  <si>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</si>
  <si>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</si>
  <si>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</si>
  <si>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</si>
  <si>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</si>
  <si>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</si>
  <si>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</si>
  <si>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</si>
  <si>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</si>
  <si>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</si>
  <si>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</si>
  <si>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</si>
  <si>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</si>
  <si>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</si>
  <si>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</si>
  <si>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</si>
  <si>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</si>
  <si>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</si>
  <si>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</si>
  <si>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</si>
  <si>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</si>
  <si>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</si>
  <si>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</si>
  <si>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</si>
  <si>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</si>
  <si>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</si>
  <si>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</si>
  <si>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</si>
  <si>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</si>
  <si>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</si>
  <si>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</si>
  <si>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</si>
  <si>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</si>
  <si>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</si>
  <si>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</si>
  <si>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</si>
  <si>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</si>
  <si>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</si>
  <si>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</si>
  <si>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</si>
  <si>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</si>
  <si>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</si>
  <si>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</si>
  <si>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</si>
  <si>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</si>
  <si>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</si>
  <si>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</si>
  <si>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</si>
  <si>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</si>
  <si>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</si>
  <si>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</si>
  <si>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</si>
  <si>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</si>
  <si>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</si>
  <si>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</si>
  <si>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</si>
  <si>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</si>
  <si>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</si>
  <si>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</si>
  <si>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</si>
  <si>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</si>
  <si>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</si>
  <si>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</si>
  <si>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</si>
  <si>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</si>
  <si>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</si>
  <si>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</si>
  <si>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</si>
  <si>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</si>
  <si>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</si>
  <si>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</si>
  <si>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</si>
  <si>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</si>
  <si>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</si>
  <si>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</si>
  <si>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</si>
  <si>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</si>
  <si>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</si>
  <si>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</si>
  <si>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</si>
  <si>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</si>
  <si>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</si>
  <si>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</si>
  <si>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</si>
  <si>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</si>
  <si>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</si>
  <si>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</si>
  <si>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</si>
  <si>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</si>
  <si>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</si>
  <si>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</si>
  <si>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</si>
  <si>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</si>
  <si>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</si>
  <si>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</si>
  <si>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</si>
  <si>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</si>
  <si>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</si>
  <si>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</si>
  <si>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</si>
  <si>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</si>
  <si>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</si>
  <si>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</si>
  <si>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</si>
  <si>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</si>
  <si>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</si>
  <si>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</si>
  <si>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</si>
  <si>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</si>
  <si>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</si>
  <si>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</si>
  <si>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</si>
  <si>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</si>
  <si>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</si>
  <si>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</si>
  <si>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</si>
  <si>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</si>
  <si>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</si>
  <si>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</si>
  <si>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</si>
  <si>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</si>
  <si>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</si>
  <si>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</si>
  <si>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</si>
  <si>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</si>
  <si>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</si>
  <si>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</si>
  <si>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</si>
  <si>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</si>
  <si>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</si>
  <si>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</si>
  <si>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</si>
  <si>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</si>
  <si>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</si>
  <si>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</si>
  <si>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</si>
  <si>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</si>
  <si>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</si>
  <si>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</si>
  <si>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</si>
  <si>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</si>
  <si>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</si>
  <si>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</si>
  <si>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</si>
  <si>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</si>
  <si>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</si>
  <si>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</si>
  <si>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</si>
  <si>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</si>
  <si>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</si>
  <si>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</si>
  <si>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</si>
  <si>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</si>
  <si>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</si>
  <si>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</si>
  <si>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</si>
  <si>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</si>
  <si>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</si>
  <si>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</si>
  <si>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</si>
  <si>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</si>
  <si>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</si>
  <si>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</si>
  <si>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</si>
  <si>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</si>
  <si>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</si>
  <si>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</si>
  <si>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</si>
  <si>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</si>
  <si>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</si>
  <si>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</si>
  <si>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</si>
  <si>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</si>
  <si>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</si>
  <si>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</si>
  <si>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</si>
  <si>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</si>
  <si>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</si>
  <si>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</si>
  <si>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</si>
  <si>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</si>
  <si>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</si>
  <si>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</si>
  <si>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</si>
  <si>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</si>
  <si>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</si>
  <si>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</si>
  <si>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</si>
  <si>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</si>
  <si>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</si>
  <si>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</si>
  <si>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</si>
  <si>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</si>
  <si>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</si>
  <si>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</si>
  <si>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</si>
  <si>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</si>
  <si>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</si>
  <si>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</si>
  <si>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</si>
  <si>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</si>
  <si>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</si>
  <si>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</si>
  <si>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</si>
  <si>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</si>
  <si>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</si>
  <si>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</si>
  <si>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</si>
  <si>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</si>
  <si>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</si>
  <si>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</si>
  <si>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</si>
  <si>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</si>
  <si>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</si>
  <si>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</si>
  <si>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</si>
  <si>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</si>
  <si>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</si>
  <si>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</si>
  <si>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</si>
  <si>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</si>
  <si>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</si>
  <si>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</si>
  <si>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</si>
  <si>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</si>
  <si>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</si>
  <si>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</si>
  <si>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</si>
  <si>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</si>
  <si>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</si>
  <si>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</si>
  <si>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</si>
  <si>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</si>
  <si>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</si>
  <si>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</si>
  <si>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</si>
  <si>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</si>
  <si>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</si>
  <si>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</si>
  <si>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</si>
  <si>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</si>
  <si>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</si>
  <si>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</si>
  <si>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</si>
  <si>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</si>
  <si>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</si>
  <si>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</si>
  <si>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</si>
  <si>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</si>
  <si>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</si>
  <si>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</si>
  <si>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</si>
  <si>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</si>
  <si>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</si>
  <si>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</si>
  <si>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</si>
  <si>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</si>
  <si>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</si>
  <si>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</si>
  <si>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</si>
  <si>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</si>
  <si>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</si>
  <si>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</si>
  <si>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</si>
  <si>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</si>
  <si>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</si>
  <si>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</si>
  <si>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</si>
  <si>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</si>
  <si>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</si>
  <si>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</si>
  <si>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</si>
  <si>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</si>
  <si>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</si>
  <si>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</si>
  <si>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</si>
  <si>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</si>
  <si>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</si>
  <si>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</si>
  <si>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</si>
  <si>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</si>
  <si>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</si>
  <si>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</si>
  <si>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</si>
  <si>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</si>
  <si>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</si>
  <si>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</si>
  <si>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</si>
  <si>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</si>
  <si>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</si>
  <si>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</si>
  <si>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</si>
  <si>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</si>
  <si>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</si>
  <si>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</si>
  <si>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</si>
  <si>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</si>
  <si>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</si>
  <si>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</si>
  <si>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</si>
  <si>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</si>
  <si>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</si>
  <si>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</si>
  <si>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</si>
  <si>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</si>
  <si>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</si>
  <si>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</si>
  <si>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</si>
  <si>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</si>
  <si>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</si>
  <si>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</si>
  <si>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</si>
  <si>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</si>
  <si>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</si>
  <si>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</si>
  <si>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</si>
  <si>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</si>
  <si>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</si>
  <si>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</si>
  <si>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</si>
  <si>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</si>
  <si>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</si>
  <si>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</si>
  <si>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</si>
  <si>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</si>
  <si>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</si>
  <si>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</si>
  <si>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</si>
  <si>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</si>
  <si>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</si>
  <si>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</si>
  <si>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</si>
  <si>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</si>
  <si>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</si>
  <si>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</si>
  <si>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</si>
  <si>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</si>
  <si>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</si>
  <si>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</si>
  <si>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</si>
  <si>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</si>
  <si>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</si>
  <si>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</si>
  <si>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</si>
  <si>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</si>
  <si>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</si>
  <si>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</si>
  <si>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</si>
  <si>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</si>
  <si>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</si>
  <si>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</si>
  <si>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</si>
  <si>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</si>
  <si>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</si>
  <si>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</si>
  <si>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</si>
  <si>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</si>
  <si>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</si>
  <si>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</si>
  <si>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</si>
  <si>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</si>
  <si>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</si>
  <si>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</si>
  <si>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</si>
  <si>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</si>
  <si>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</si>
  <si>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</si>
  <si>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</si>
  <si>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</si>
  <si>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</si>
  <si>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</si>
  <si>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</si>
  <si>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</si>
  <si>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</si>
  <si>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</si>
  <si>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</si>
  <si>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</si>
  <si>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</si>
  <si>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</si>
  <si>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</si>
  <si>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</si>
  <si>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</si>
  <si>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</si>
  <si>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</si>
  <si>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</si>
  <si>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</si>
  <si>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</si>
  <si>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</si>
  <si>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</si>
  <si>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</si>
  <si>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</si>
  <si>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</si>
  <si>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</si>
  <si>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</si>
  <si>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</si>
  <si>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</si>
  <si>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</si>
  <si>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</si>
  <si>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</si>
  <si>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</si>
  <si>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</si>
  <si>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</si>
  <si>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</si>
  <si>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</si>
  <si>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</si>
  <si>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</si>
  <si>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</si>
  <si>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</si>
  <si>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</si>
  <si>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</si>
  <si>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</si>
  <si>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</si>
  <si>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</si>
  <si>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</si>
  <si>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</si>
  <si>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</si>
  <si>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</si>
  <si>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</si>
  <si>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</si>
  <si>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</si>
  <si>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</si>
  <si>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</si>
  <si>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</si>
  <si>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</si>
  <si>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</si>
  <si>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</si>
  <si>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</si>
  <si>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</si>
  <si>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</si>
  <si>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</si>
  <si>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</si>
  <si>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</si>
  <si>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</si>
  <si>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</si>
  <si>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</si>
  <si>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</si>
  <si>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</si>
  <si>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</si>
  <si>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</si>
  <si>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</si>
  <si>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</si>
  <si>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</si>
  <si>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</si>
  <si>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</si>
  <si>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</si>
  <si>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</si>
  <si>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</si>
  <si>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</si>
  <si>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</si>
  <si>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</si>
  <si>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</si>
  <si>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</si>
  <si>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</si>
  <si>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</si>
  <si>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</si>
  <si>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</si>
  <si>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</si>
  <si>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</si>
  <si>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</si>
  <si>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</si>
  <si>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</si>
  <si>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</si>
  <si>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</si>
  <si>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</si>
  <si>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</si>
  <si>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</si>
  <si>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</si>
  <si>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</si>
  <si>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</si>
  <si>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</si>
  <si>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</si>
  <si>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</si>
  <si>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</si>
  <si>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</si>
  <si>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</si>
  <si>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</si>
  <si>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</si>
  <si>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</si>
  <si>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</si>
  <si>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</si>
  <si>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</si>
  <si>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</si>
  <si>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</si>
  <si>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</si>
  <si>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</si>
  <si>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</si>
  <si>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</si>
  <si>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</si>
  <si>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</si>
  <si>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</si>
  <si>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</si>
  <si>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</si>
  <si>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</si>
  <si>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</si>
  <si>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</si>
  <si>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</si>
  <si>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</si>
  <si>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</si>
  <si>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</si>
  <si>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</si>
  <si>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</si>
  <si>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</si>
  <si>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</si>
  <si>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</si>
  <si>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</si>
  <si>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</si>
  <si>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</si>
  <si>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</si>
  <si>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</si>
  <si>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</si>
  <si>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</si>
  <si>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</si>
  <si>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</si>
  <si>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</si>
  <si>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</si>
  <si>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</si>
  <si>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</si>
  <si>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</si>
  <si>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</si>
  <si>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</si>
  <si>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</si>
  <si>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</si>
  <si>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</si>
  <si>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</si>
  <si>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</si>
  <si>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</si>
  <si>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</si>
  <si>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</si>
  <si>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</si>
  <si>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</si>
  <si>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</si>
  <si>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</si>
  <si>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</si>
  <si>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</si>
  <si>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</si>
  <si>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</si>
  <si>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</si>
  <si>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</si>
  <si>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</si>
  <si>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</si>
  <si>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</si>
  <si>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</si>
  <si>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</si>
  <si>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</si>
  <si>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</si>
  <si>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</si>
  <si>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</si>
  <si>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</si>
  <si>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</si>
  <si>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</si>
  <si>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</si>
  <si>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</si>
  <si>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</si>
  <si>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</si>
  <si>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</si>
  <si>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</si>
  <si>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</si>
  <si>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</si>
  <si>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</si>
  <si>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</si>
  <si>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</si>
  <si>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</si>
  <si>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</si>
  <si>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</si>
  <si>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</si>
  <si>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</si>
  <si>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</si>
  <si>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</si>
  <si>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</si>
  <si>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</si>
  <si>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</si>
  <si>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</si>
  <si>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</si>
  <si>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</si>
  <si>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</si>
  <si>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</si>
  <si>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</si>
  <si>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</si>
  <si>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</si>
  <si>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</si>
  <si>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</si>
  <si>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</si>
  <si>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</si>
  <si>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</si>
  <si>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</si>
  <si>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</si>
  <si>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</si>
  <si>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</si>
  <si>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</si>
  <si>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</si>
  <si>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</si>
  <si>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</si>
  <si>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</si>
  <si>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</si>
  <si>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</si>
  <si>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</si>
  <si>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</si>
  <si>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</si>
  <si>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</si>
  <si>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</si>
  <si>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</si>
  <si>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</si>
  <si>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</si>
  <si>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</si>
  <si>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</si>
  <si>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</si>
  <si>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</si>
  <si>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</si>
  <si>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</si>
  <si>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</si>
  <si>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</si>
  <si>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</si>
  <si>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</si>
  <si>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</si>
  <si>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</si>
  <si>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</si>
  <si>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</si>
  <si>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</si>
  <si>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</si>
  <si>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</si>
  <si>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</si>
  <si>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</si>
  <si>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</si>
  <si>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</si>
  <si>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</si>
  <si>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</si>
  <si>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</si>
  <si>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</si>
  <si>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</si>
  <si>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</si>
  <si>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</si>
  <si>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</si>
  <si>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</si>
  <si>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</si>
  <si>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</si>
  <si>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</si>
  <si>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</si>
  <si>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</si>
  <si>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</si>
  <si>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</si>
  <si>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</si>
  <si>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</si>
  <si>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</si>
  <si>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</si>
  <si>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</si>
  <si>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</si>
  <si>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</si>
  <si>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</si>
  <si>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</si>
  <si>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</si>
  <si>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</si>
  <si>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</si>
  <si>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</si>
  <si>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</si>
  <si>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</si>
  <si>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</si>
  <si>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</si>
  <si>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</si>
  <si>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</si>
  <si>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</si>
  <si>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</si>
  <si>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</si>
  <si>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</si>
  <si>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</si>
  <si>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</si>
  <si>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</si>
  <si>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</si>
  <si>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</si>
  <si>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</si>
  <si>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</si>
  <si>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</si>
  <si>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</si>
  <si>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</si>
  <si>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</si>
  <si>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</si>
  <si>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</si>
  <si>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</si>
  <si>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</si>
  <si>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</si>
  <si>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</si>
  <si>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</si>
  <si>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</si>
  <si>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</si>
  <si>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</si>
  <si>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</si>
  <si>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</si>
  <si>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</si>
  <si>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</si>
  <si>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</si>
  <si>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</si>
  <si>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</si>
  <si>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</si>
  <si>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</si>
  <si>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</si>
  <si>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</si>
  <si>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</si>
  <si>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</si>
  <si>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</si>
  <si>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</si>
  <si>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</si>
  <si>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</si>
  <si>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</si>
  <si>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</si>
  <si>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</si>
  <si>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</si>
  <si>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</si>
  <si>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</si>
  <si>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</si>
  <si>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</si>
  <si>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</si>
  <si>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</si>
  <si>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</si>
  <si>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</si>
  <si>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</si>
  <si>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</si>
  <si>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</si>
  <si>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</si>
  <si>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</si>
  <si>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</si>
  <si>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</si>
  <si>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</si>
  <si>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</si>
  <si>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</si>
  <si>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</si>
  <si>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</si>
  <si>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</si>
  <si>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</si>
  <si>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</si>
  <si>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</si>
  <si>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</si>
  <si>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</si>
  <si>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</si>
  <si>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</si>
  <si>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</si>
  <si>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</si>
  <si>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</si>
  <si>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</si>
  <si>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</si>
  <si>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</si>
  <si>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</si>
  <si>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</si>
  <si>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</si>
  <si>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</si>
  <si>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</si>
  <si>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</si>
  <si>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</si>
  <si>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</si>
  <si>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</si>
  <si>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</si>
  <si>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</si>
  <si>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</si>
  <si>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</si>
  <si>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</si>
  <si>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</si>
  <si>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</si>
  <si>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</si>
  <si>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</si>
  <si>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</si>
  <si>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</si>
  <si>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</si>
  <si>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</si>
  <si>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</si>
  <si>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</si>
  <si>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</si>
  <si>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</si>
  <si>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</si>
  <si>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</si>
  <si>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</si>
  <si>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</si>
  <si>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</si>
  <si>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</si>
  <si>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</si>
  <si>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</si>
  <si>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</si>
  <si>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</si>
  <si>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</si>
  <si>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</si>
  <si>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</si>
  <si>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</si>
  <si>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</si>
  <si>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</si>
  <si>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</si>
  <si>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</si>
  <si>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</si>
  <si>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</si>
  <si>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</si>
  <si>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</si>
  <si>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</si>
  <si>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</si>
  <si>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</si>
  <si>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</si>
  <si>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</si>
  <si>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</si>
  <si>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</si>
  <si>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</si>
  <si>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</si>
  <si>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</si>
  <si>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</si>
  <si>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</si>
  <si>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</si>
  <si>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</si>
  <si>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</si>
  <si>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</si>
  <si>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</si>
  <si>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</si>
  <si>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</si>
  <si>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</si>
  <si>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</si>
  <si>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</si>
  <si>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</si>
  <si>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</si>
  <si>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</si>
  <si>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</si>
  <si>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</si>
  <si>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</si>
  <si>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</si>
  <si>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</si>
  <si>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</si>
  <si>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</si>
  <si>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</si>
  <si>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</si>
  <si>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</si>
  <si>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</si>
  <si>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</si>
  <si>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</si>
  <si>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</si>
  <si>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</si>
  <si>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</si>
  <si>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</si>
  <si>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</si>
  <si>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</si>
  <si>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</si>
  <si>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</si>
  <si>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</si>
  <si>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</si>
  <si>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</si>
  <si>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</si>
  <si>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</si>
  <si>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</si>
  <si>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</si>
  <si>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</si>
  <si>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</si>
  <si>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</si>
  <si>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</si>
  <si>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</si>
  <si>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</si>
  <si>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</si>
  <si>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</si>
  <si>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</si>
  <si>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</si>
  <si>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</si>
  <si>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</si>
  <si>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</si>
  <si>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</si>
  <si>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</si>
  <si>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</si>
  <si>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</si>
  <si>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</si>
  <si>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</si>
  <si>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</si>
  <si>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</si>
  <si>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</si>
  <si>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</si>
  <si>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</si>
  <si>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</si>
  <si>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</si>
  <si>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</si>
  <si>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</si>
  <si>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</si>
  <si>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</si>
  <si>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</si>
  <si>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</si>
  <si>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</si>
  <si>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</si>
  <si>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</si>
  <si>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</si>
  <si>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</si>
  <si>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</si>
  <si>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</si>
  <si>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</si>
  <si>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</si>
  <si>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</si>
  <si>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</si>
  <si>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</si>
  <si>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</si>
  <si>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</si>
  <si>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</si>
  <si>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</si>
  <si>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</si>
  <si>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</si>
  <si>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</si>
  <si>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</si>
  <si>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</si>
  <si>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</si>
  <si>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</si>
  <si>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</si>
  <si>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</si>
  <si>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</si>
  <si>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</si>
  <si>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</si>
  <si>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</si>
  <si>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</si>
  <si>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</si>
  <si>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</si>
  <si>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</si>
  <si>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</si>
  <si>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</si>
  <si>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</si>
  <si>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</si>
  <si>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</si>
  <si>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</si>
  <si>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</si>
  <si>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</si>
  <si>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</si>
  <si>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</si>
  <si>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</si>
  <si>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</si>
  <si>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</si>
  <si>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</si>
  <si>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</si>
  <si>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</si>
  <si>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</si>
  <si>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</si>
  <si>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</si>
  <si>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</si>
  <si>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</si>
  <si>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</si>
  <si>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</si>
  <si>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</si>
  <si>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</si>
  <si>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</si>
  <si>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</si>
  <si>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</si>
  <si>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</si>
  <si>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</si>
  <si>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</si>
  <si>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</si>
  <si>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</si>
  <si>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</si>
  <si>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</si>
  <si>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</si>
  <si>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</si>
  <si>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</si>
  <si>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</si>
  <si>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</si>
  <si>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</si>
  <si>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</si>
  <si>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</si>
  <si>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</si>
  <si>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</si>
  <si>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</si>
  <si>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</si>
  <si>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</si>
  <si>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</si>
  <si>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</si>
  <si>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</si>
  <si>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</si>
  <si>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</si>
  <si>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</si>
  <si>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</si>
  <si>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</si>
  <si>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</si>
  <si>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</si>
  <si>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</si>
  <si>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</si>
  <si>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</si>
  <si>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</si>
  <si>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</si>
  <si>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</si>
  <si>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</si>
  <si>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</si>
  <si>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</si>
  <si>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</si>
  <si>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</si>
  <si>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</si>
  <si>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</si>
  <si>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</si>
  <si>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</si>
  <si>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</si>
  <si>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</si>
  <si>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</si>
  <si>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</si>
  <si>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</si>
  <si>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</si>
  <si>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</si>
  <si>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</si>
  <si>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</si>
  <si>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</si>
  <si>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</si>
  <si>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</si>
  <si>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</si>
  <si>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</si>
  <si>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</si>
  <si>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</si>
  <si>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</si>
  <si>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</si>
  <si>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</si>
  <si>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</si>
  <si>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</si>
  <si>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</si>
  <si>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</si>
  <si>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</si>
  <si>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</si>
  <si>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</si>
  <si>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</si>
  <si>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</si>
  <si>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</si>
  <si>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</si>
  <si>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</si>
  <si>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</si>
  <si>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</si>
  <si>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</si>
  <si>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</si>
  <si>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</si>
  <si>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</si>
  <si>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</si>
  <si>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</si>
  <si>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</si>
  <si>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</si>
  <si>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</si>
  <si>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</si>
  <si>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</si>
  <si>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</si>
  <si>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</si>
  <si>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</si>
  <si>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</si>
  <si>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</si>
  <si>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</si>
  <si>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</si>
  <si>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</si>
  <si>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</si>
  <si>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</si>
  <si>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</si>
  <si>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</si>
  <si>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</si>
  <si>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</si>
  <si>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</si>
  <si>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</si>
  <si>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</si>
  <si>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</si>
  <si>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</si>
  <si>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</si>
  <si>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</si>
  <si>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</si>
  <si>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</si>
  <si>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</si>
  <si>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</si>
  <si>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</si>
  <si>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</si>
  <si>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</si>
  <si>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</si>
  <si>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</si>
  <si>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</si>
  <si>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</si>
  <si>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</si>
  <si>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</si>
  <si>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</si>
  <si>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</si>
  <si>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</si>
  <si>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</si>
  <si>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</si>
  <si>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</si>
  <si>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</si>
  <si>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</si>
  <si>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</si>
  <si>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</si>
  <si>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</si>
  <si>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</si>
  <si>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</si>
  <si>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</si>
  <si>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</si>
  <si>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</si>
  <si>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</si>
  <si>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</si>
  <si>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</si>
  <si>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</si>
  <si>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</si>
  <si>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</si>
  <si>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</si>
  <si>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</si>
  <si>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</si>
  <si>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</si>
  <si>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</si>
  <si>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</si>
  <si>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</si>
  <si>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</si>
  <si>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</si>
  <si>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</si>
  <si>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</si>
  <si>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</si>
  <si>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</si>
  <si>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</si>
  <si>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</si>
  <si>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</si>
  <si>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</si>
  <si>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</si>
  <si>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</si>
  <si>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</si>
  <si>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</si>
  <si>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</si>
  <si>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</si>
  <si>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</si>
  <si>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</si>
  <si>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</si>
  <si>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</si>
  <si>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</si>
  <si>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</si>
  <si>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</si>
  <si>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</si>
  <si>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</si>
  <si>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</si>
  <si>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</si>
  <si>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</si>
  <si>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</si>
  <si>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</si>
  <si>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</si>
  <si>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</si>
  <si>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</si>
  <si>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</si>
  <si>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</si>
  <si>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</si>
  <si>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</si>
  <si>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</si>
  <si>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</si>
  <si>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</si>
  <si>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</si>
  <si>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</si>
  <si>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</si>
  <si>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</si>
  <si>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</si>
  <si>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</si>
  <si>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</si>
  <si>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</si>
  <si>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</si>
  <si>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</si>
  <si>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</si>
  <si>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</si>
  <si>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</si>
  <si>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</si>
  <si>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</si>
  <si>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</si>
  <si>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</si>
  <si>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</si>
  <si>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</si>
  <si>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</si>
  <si>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</si>
  <si>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</si>
  <si>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</si>
  <si>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</si>
  <si>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</si>
  <si>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</si>
  <si>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</si>
  <si>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</si>
  <si>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</si>
  <si>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</si>
  <si>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</si>
  <si>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</si>
  <si>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</si>
  <si>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</si>
  <si>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</si>
  <si>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</si>
  <si>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</si>
  <si>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</si>
  <si>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</si>
  <si>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</si>
  <si>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</si>
  <si>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</si>
  <si>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</si>
  <si>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</si>
  <si>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</si>
  <si>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</si>
  <si>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</si>
  <si>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</si>
  <si>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</si>
  <si>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</si>
  <si>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</si>
  <si>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</si>
  <si>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</si>
  <si>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</si>
  <si>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</si>
  <si>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</si>
  <si>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</si>
  <si>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</si>
  <si>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</si>
  <si>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</si>
  <si>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</si>
  <si>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</si>
  <si>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</si>
  <si>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</si>
  <si>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</si>
  <si>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</si>
  <si>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</si>
  <si>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</si>
  <si>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</si>
  <si>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</si>
  <si>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</si>
  <si>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</si>
  <si>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</si>
  <si>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</si>
  <si>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</si>
  <si>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</si>
  <si>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</si>
  <si>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</si>
  <si>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</si>
  <si>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</si>
  <si>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</si>
  <si>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</si>
  <si>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</si>
  <si>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</si>
  <si>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</si>
  <si>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</si>
  <si>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</si>
  <si>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</si>
  <si>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</si>
  <si>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</si>
  <si>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</si>
  <si>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</si>
  <si>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</si>
  <si>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</si>
  <si>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</si>
  <si>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</si>
  <si>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</si>
  <si>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</si>
  <si>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</si>
  <si>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</si>
  <si>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</si>
  <si>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</si>
  <si>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</si>
  <si>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</si>
  <si>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</si>
  <si>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</si>
  <si>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</si>
  <si>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</si>
  <si>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</si>
  <si>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</si>
  <si>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</si>
  <si>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</si>
  <si>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</si>
  <si>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</si>
  <si>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</si>
  <si>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</si>
  <si>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</si>
  <si>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</si>
  <si>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</si>
  <si>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</si>
  <si>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</si>
  <si>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</si>
  <si>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</si>
  <si>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</si>
  <si>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</si>
  <si>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</si>
  <si>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</si>
  <si>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</si>
  <si>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</si>
  <si>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</si>
  <si>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</si>
  <si>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</si>
  <si>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</si>
  <si>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</si>
  <si>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</si>
  <si>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</si>
  <si>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</si>
  <si>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</si>
  <si>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</si>
  <si>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</si>
  <si>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</si>
  <si>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</si>
  <si>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</si>
  <si>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</si>
  <si>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</si>
  <si>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</si>
  <si>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</si>
  <si>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</si>
  <si>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</si>
  <si>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</si>
  <si>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</si>
  <si>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</si>
  <si>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</si>
  <si>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</si>
  <si>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</si>
  <si>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</si>
  <si>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</si>
  <si>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</si>
  <si>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</si>
  <si>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</si>
  <si>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</si>
  <si>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</si>
  <si>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</si>
  <si>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</si>
  <si>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</si>
  <si>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</si>
  <si>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</si>
  <si>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</si>
  <si>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</si>
  <si>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</si>
  <si>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</si>
  <si>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</si>
  <si>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</si>
  <si>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</si>
  <si>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</si>
  <si>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</si>
  <si>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</si>
  <si>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</si>
  <si>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</si>
  <si>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</si>
  <si>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</si>
  <si>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</si>
  <si>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</si>
  <si>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</si>
  <si>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</si>
  <si>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</si>
  <si>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</si>
  <si>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</si>
  <si>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</si>
  <si>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</si>
  <si>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</si>
  <si>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</si>
  <si>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</si>
  <si>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</si>
  <si>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</si>
  <si>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</si>
  <si>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</si>
  <si>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</si>
  <si>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</si>
  <si>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</si>
  <si>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</si>
  <si>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</si>
  <si>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</si>
  <si>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</si>
  <si>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</si>
  <si>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</si>
  <si>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</si>
  <si>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</si>
  <si>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</si>
  <si>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</si>
  <si>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</si>
  <si>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</si>
  <si>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</si>
  <si>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</si>
  <si>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</si>
  <si>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</si>
  <si>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</si>
  <si>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</si>
  <si>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</si>
  <si>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</si>
  <si>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</si>
  <si>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</si>
  <si>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</si>
  <si>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</si>
  <si>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</si>
  <si>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</si>
  <si>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</si>
  <si>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</si>
  <si>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</si>
  <si>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</si>
  <si>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</si>
  <si>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</si>
  <si>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</si>
  <si>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</si>
  <si>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</si>
  <si>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</si>
  <si>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</si>
  <si>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</si>
  <si>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</si>
  <si>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</si>
  <si>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</si>
  <si>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</si>
  <si>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</si>
  <si>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</si>
  <si>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</si>
  <si>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</si>
  <si>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</si>
  <si>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</si>
  <si>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</si>
  <si>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</si>
  <si>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</si>
  <si>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</si>
  <si>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</si>
  <si>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</si>
  <si>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</si>
  <si>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</si>
  <si>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</si>
  <si>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</si>
  <si>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</si>
  <si>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</si>
  <si>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</si>
  <si>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</si>
  <si>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</si>
  <si>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</si>
  <si>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</si>
  <si>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</si>
  <si>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</si>
  <si>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</si>
  <si>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</si>
  <si>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</si>
  <si>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</si>
  <si>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</si>
  <si>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</si>
  <si>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</si>
  <si>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</si>
  <si>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</si>
  <si>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</si>
  <si>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</si>
  <si>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</si>
  <si>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</si>
  <si>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</si>
  <si>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</si>
  <si>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</si>
  <si>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</si>
  <si>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</si>
  <si>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</si>
  <si>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</si>
  <si>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</si>
  <si>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</si>
  <si>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</si>
  <si>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</si>
  <si>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</si>
  <si>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</si>
  <si>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</si>
  <si>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</si>
  <si>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</si>
  <si>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</si>
  <si>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</si>
  <si>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</si>
  <si>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</si>
  <si>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</si>
  <si>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</si>
  <si>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</si>
  <si>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</si>
  <si>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</si>
  <si>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</si>
  <si>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</si>
  <si>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</si>
  <si>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</si>
  <si>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</si>
  <si>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</si>
  <si>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</si>
  <si>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</si>
  <si>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</si>
  <si>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</si>
  <si>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</si>
  <si>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</si>
  <si>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</si>
  <si>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</si>
  <si>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</si>
  <si>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</si>
  <si>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</si>
  <si>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</si>
  <si>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</si>
  <si>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</si>
  <si>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</si>
  <si>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</si>
  <si>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</si>
  <si>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</si>
  <si>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</si>
  <si>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</si>
  <si>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</si>
  <si>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</si>
  <si>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</si>
  <si>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</si>
  <si>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</si>
  <si>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</si>
  <si>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</si>
  <si>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</si>
  <si>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</si>
  <si>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</si>
  <si>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</si>
  <si>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</si>
  <si>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</si>
  <si>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</si>
  <si>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</si>
  <si>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</si>
  <si>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</si>
  <si>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</si>
  <si>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</si>
  <si>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</si>
  <si>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</si>
  <si>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</si>
  <si>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</si>
  <si>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</si>
  <si>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</si>
  <si>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</si>
  <si>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</si>
  <si>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</si>
  <si>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</si>
  <si>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</si>
  <si>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</si>
  <si>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</si>
  <si>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</si>
  <si>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</si>
  <si>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</si>
  <si>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</si>
  <si>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</si>
  <si>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</si>
  <si>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</si>
  <si>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</si>
  <si>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</si>
  <si>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</si>
  <si>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</si>
  <si>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</si>
  <si>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</si>
  <si>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</si>
  <si>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</si>
  <si>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</si>
  <si>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</si>
  <si>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</si>
  <si>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</si>
  <si>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</si>
  <si>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</si>
  <si>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</si>
  <si>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</si>
  <si>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</si>
  <si>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</si>
  <si>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</si>
  <si>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</si>
  <si>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</si>
  <si>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</si>
  <si>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</si>
  <si>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</si>
  <si>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</si>
  <si>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</si>
  <si>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</si>
  <si>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</si>
  <si>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</si>
  <si>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</si>
  <si>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</si>
  <si>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</si>
  <si>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</si>
  <si>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</si>
  <si>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</si>
  <si>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</si>
  <si>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</si>
  <si>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</si>
  <si>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</si>
  <si>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</si>
  <si>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</si>
  <si>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</si>
  <si>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</si>
  <si>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</si>
  <si>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</si>
  <si>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</si>
  <si>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</si>
  <si>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</si>
  <si>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</si>
  <si>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</si>
  <si>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</si>
  <si>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</si>
  <si>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</si>
  <si>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</si>
  <si>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</si>
  <si>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</si>
  <si>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</si>
  <si>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</si>
  <si>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</si>
  <si>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</si>
  <si>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</si>
  <si>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</si>
  <si>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</si>
  <si>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</si>
  <si>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</si>
  <si>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</si>
  <si>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</si>
  <si>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</si>
  <si>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</si>
  <si>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</si>
  <si>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</si>
  <si>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</si>
  <si>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</si>
  <si>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</si>
  <si>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</si>
  <si>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</si>
  <si>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</si>
  <si>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</si>
  <si>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</si>
  <si>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</si>
  <si>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</si>
  <si>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</si>
  <si>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</si>
  <si>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</si>
  <si>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</si>
  <si>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</si>
  <si>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</si>
  <si>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</si>
  <si>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</si>
  <si>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</si>
  <si>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</si>
  <si>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</si>
  <si>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</si>
  <si>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</si>
  <si>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</si>
  <si>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</si>
  <si>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</si>
  <si>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</si>
  <si>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</si>
  <si>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</si>
  <si>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</si>
  <si>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</si>
  <si>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</si>
  <si>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</si>
  <si>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</si>
  <si>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</si>
  <si>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</si>
  <si>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</si>
  <si>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</si>
  <si>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</si>
  <si>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</si>
  <si>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</si>
  <si>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</si>
  <si>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</si>
  <si>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</si>
  <si>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</si>
  <si>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</si>
  <si>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</si>
  <si>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</si>
  <si>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</si>
  <si>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</si>
  <si>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</si>
  <si>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</si>
  <si>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</si>
  <si>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</si>
  <si>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</si>
  <si>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</si>
  <si>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</si>
  <si>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</si>
  <si>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</si>
  <si>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</si>
  <si>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</si>
  <si>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</si>
  <si>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</si>
  <si>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</si>
  <si>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</si>
  <si>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</si>
  <si>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</si>
  <si>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</si>
  <si>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</si>
  <si>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</si>
  <si>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</si>
  <si>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</si>
  <si>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</si>
  <si>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</si>
  <si>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</si>
  <si>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</si>
  <si>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</si>
  <si>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</si>
  <si>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</si>
  <si>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</si>
  <si>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</si>
  <si>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</si>
  <si>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</si>
  <si>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</si>
  <si>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</si>
  <si>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</si>
  <si>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</si>
  <si>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</si>
  <si>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</si>
  <si>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</si>
  <si>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</si>
  <si>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</si>
  <si>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</si>
  <si>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</si>
  <si>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</si>
  <si>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</si>
  <si>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</si>
  <si>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</si>
  <si>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</si>
  <si>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</si>
  <si>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</si>
  <si>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</si>
  <si>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</si>
  <si>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</si>
  <si>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</si>
  <si>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</si>
  <si>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</si>
  <si>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</si>
  <si>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</si>
  <si>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</si>
  <si>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</si>
  <si>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</si>
  <si>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</si>
  <si>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</si>
  <si>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</si>
  <si>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</si>
  <si>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</si>
  <si>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</si>
  <si>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</si>
  <si>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</si>
  <si>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</si>
  <si>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</si>
  <si>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</si>
  <si>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</si>
  <si>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</si>
  <si>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</si>
  <si>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</si>
  <si>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</si>
  <si>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</si>
  <si>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</si>
  <si>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</si>
  <si>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</si>
  <si>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</si>
  <si>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</si>
  <si>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</si>
  <si>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</si>
  <si>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</si>
  <si>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</si>
  <si>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</si>
  <si>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</si>
  <si>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</si>
  <si>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</si>
  <si>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</si>
  <si>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</si>
  <si>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</si>
  <si>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</si>
  <si>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</si>
  <si>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</si>
  <si>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</si>
  <si>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</si>
  <si>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</si>
  <si>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</si>
  <si>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</si>
  <si>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</si>
  <si>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</si>
  <si>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</si>
  <si>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</si>
  <si>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</si>
  <si>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</si>
  <si>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</si>
  <si>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</si>
  <si>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</si>
  <si>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</si>
  <si>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</si>
  <si>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</si>
  <si>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</si>
  <si>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</si>
  <si>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</si>
  <si>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</si>
  <si>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</si>
  <si>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</si>
  <si>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</si>
  <si>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</si>
  <si>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</si>
  <si>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</si>
  <si>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</si>
  <si>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</si>
  <si>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</si>
  <si>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</si>
  <si>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</si>
  <si>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</si>
  <si>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</si>
  <si>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</si>
  <si>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</si>
  <si>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</si>
  <si>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</si>
  <si>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</si>
  <si>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</si>
  <si>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</si>
  <si>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</si>
  <si>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</si>
  <si>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</si>
  <si>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</si>
  <si>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</si>
  <si>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</si>
  <si>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</si>
  <si>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</si>
  <si>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</si>
  <si>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</si>
  <si>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</si>
  <si>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</si>
  <si>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</si>
  <si>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</si>
  <si>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</si>
  <si>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</si>
  <si>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</si>
  <si>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</si>
  <si>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</si>
  <si>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</si>
  <si>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</si>
  <si>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</si>
  <si>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</si>
  <si>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</si>
  <si>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</si>
  <si>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</si>
  <si>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</si>
  <si>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</si>
  <si>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</si>
  <si>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</si>
  <si>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</si>
  <si>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</si>
  <si>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</si>
  <si>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</si>
  <si>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</si>
  <si>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</si>
  <si>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</si>
  <si>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</si>
  <si>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</si>
  <si>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</si>
  <si>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</si>
  <si>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</si>
  <si>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</si>
  <si>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</si>
  <si>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</si>
  <si>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</si>
  <si>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</si>
  <si>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</si>
  <si>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</si>
  <si>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</si>
  <si>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</si>
  <si>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</si>
  <si>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</si>
  <si>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</si>
  <si>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</si>
  <si>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</si>
  <si>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</si>
  <si>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</si>
  <si>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</si>
  <si>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</si>
  <si>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</si>
  <si>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</si>
  <si>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</si>
  <si>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</si>
  <si>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</si>
  <si>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</si>
  <si>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</si>
  <si>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</si>
  <si>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</si>
  <si>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</si>
  <si>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</si>
  <si>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</si>
  <si>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</si>
  <si>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</si>
  <si>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</si>
  <si>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</si>
  <si>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</si>
  <si>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</si>
  <si>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</si>
  <si>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</si>
  <si>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</si>
  <si>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</si>
  <si>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</si>
  <si>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</si>
  <si>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</si>
  <si>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</si>
  <si>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</si>
  <si>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</si>
  <si>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</si>
  <si>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</si>
  <si>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</si>
  <si>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</si>
  <si>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</si>
  <si>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</si>
  <si>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</si>
  <si>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</si>
  <si>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</si>
  <si>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</si>
  <si>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</si>
  <si>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</si>
  <si>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</si>
  <si>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</si>
  <si>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</si>
  <si>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</si>
  <si>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</si>
  <si>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</si>
  <si>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</si>
  <si>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</si>
  <si>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</si>
  <si>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</si>
  <si>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</si>
  <si>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</si>
  <si>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</si>
  <si>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</si>
  <si>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</si>
  <si>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</si>
  <si>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</si>
  <si>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</si>
  <si>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</si>
  <si>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</si>
  <si>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</si>
  <si>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</si>
  <si>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</si>
  <si>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</si>
  <si>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</si>
  <si>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</si>
  <si>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</si>
  <si>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</si>
  <si>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</si>
  <si>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</si>
  <si>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</si>
  <si>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</si>
  <si>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</si>
  <si>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</si>
  <si>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</si>
  <si>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</si>
  <si>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</si>
  <si>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</si>
  <si>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</si>
  <si>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</si>
  <si>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</si>
  <si>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</si>
  <si>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</si>
  <si>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</si>
  <si>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</si>
  <si>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</si>
  <si>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</si>
  <si>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</si>
  <si>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</si>
  <si>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</si>
  <si>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</si>
  <si>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</si>
  <si>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</si>
  <si>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</si>
  <si>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</si>
  <si>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</si>
  <si>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</si>
  <si>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</si>
  <si>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</si>
  <si>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</si>
  <si>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</si>
  <si>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</si>
  <si>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</si>
  <si>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</si>
  <si>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</si>
  <si>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</si>
  <si>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</si>
  <si>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</si>
  <si>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</si>
  <si>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</si>
  <si>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</si>
  <si>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</si>
  <si>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</si>
  <si>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</si>
  <si>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</si>
  <si>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</si>
  <si>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</si>
  <si>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</si>
  <si>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</si>
  <si>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</si>
  <si>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</si>
  <si>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</si>
  <si>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</si>
  <si>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</si>
  <si>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</si>
  <si>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</si>
  <si>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</si>
  <si>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</si>
  <si>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</si>
  <si>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</si>
  <si>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</si>
  <si>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</si>
  <si>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</si>
  <si>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</si>
  <si>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</si>
  <si>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</si>
  <si>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</si>
  <si>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</si>
  <si>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</si>
  <si>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</si>
  <si>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</si>
  <si>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</si>
  <si>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</si>
  <si>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</si>
  <si>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</si>
  <si>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</si>
  <si>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</si>
  <si>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</si>
  <si>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</si>
  <si>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</si>
  <si>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</si>
  <si>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</si>
  <si>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</si>
  <si>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</si>
  <si>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</si>
  <si>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</si>
  <si>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</si>
  <si>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</si>
  <si>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</si>
  <si>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</si>
  <si>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</si>
  <si>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</si>
  <si>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</si>
  <si>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</si>
  <si>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</si>
  <si>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</si>
  <si>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</si>
  <si>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</si>
  <si>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</si>
  <si>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</si>
  <si>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</si>
  <si>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</si>
  <si>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</si>
  <si>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</si>
  <si>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</si>
  <si>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</si>
  <si>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</si>
  <si>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</si>
  <si>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</si>
  <si>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</si>
  <si>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</si>
  <si>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</si>
  <si>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</si>
  <si>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</si>
  <si>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</si>
  <si>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</si>
  <si>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</si>
  <si>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</si>
  <si>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</si>
  <si>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</si>
  <si>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</si>
  <si>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</si>
  <si>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</si>
  <si>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</si>
  <si>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</si>
  <si>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</si>
  <si>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</si>
  <si>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</si>
  <si>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</si>
  <si>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</si>
  <si>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</si>
  <si>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</si>
  <si>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</si>
  <si>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</si>
  <si>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</si>
  <si>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</si>
  <si>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</si>
  <si>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</si>
  <si>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</si>
  <si>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</si>
  <si>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</si>
  <si>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</si>
  <si>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</si>
  <si>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</si>
  <si>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</si>
  <si>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</si>
  <si>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</si>
  <si>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</si>
  <si>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</si>
  <si>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</si>
  <si>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</si>
  <si>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</si>
  <si>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</si>
  <si>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</si>
  <si>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</si>
  <si>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</si>
  <si>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</si>
  <si>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</si>
  <si>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</si>
  <si>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</si>
  <si>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</si>
  <si>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</si>
  <si>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</si>
  <si>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</si>
  <si>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</si>
  <si>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</si>
  <si>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</si>
  <si>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</si>
  <si>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</si>
  <si>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</si>
  <si>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</si>
  <si>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</si>
  <si>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</si>
  <si>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</si>
  <si>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</si>
  <si>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</si>
  <si>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</si>
  <si>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</si>
  <si>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</si>
  <si>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</si>
  <si>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</si>
  <si>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</si>
  <si>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</si>
  <si>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</si>
  <si>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</si>
  <si>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</si>
  <si>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</si>
  <si>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</si>
  <si>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</si>
  <si>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</si>
  <si>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</si>
  <si>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</si>
  <si>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</si>
  <si>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</si>
  <si>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</si>
  <si>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</si>
  <si>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</si>
  <si>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</si>
  <si>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</si>
  <si>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</si>
  <si>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</si>
  <si>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</si>
  <si>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</si>
  <si>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</si>
  <si>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</si>
  <si>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</si>
  <si>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</si>
  <si>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</si>
  <si>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</si>
  <si>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</si>
  <si>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</si>
  <si>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</si>
  <si>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</si>
  <si>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</si>
  <si>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</si>
  <si>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</si>
  <si>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</si>
  <si>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</si>
  <si>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</si>
  <si>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</si>
  <si>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</si>
  <si>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</si>
  <si>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</si>
  <si>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</si>
  <si>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</si>
  <si>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</si>
  <si>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</si>
  <si>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</si>
  <si>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</si>
  <si>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</si>
  <si>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</si>
  <si>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</si>
  <si>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</si>
  <si>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</si>
  <si>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</si>
  <si>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</si>
  <si>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</si>
  <si>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</si>
  <si>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</si>
  <si>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</si>
  <si>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</si>
  <si>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</si>
  <si>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</si>
  <si>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</si>
  <si>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</si>
  <si>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</si>
  <si>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</si>
  <si>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</si>
  <si>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</si>
  <si>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</si>
  <si>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</si>
  <si>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</si>
  <si>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</si>
  <si>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</si>
  <si>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</si>
  <si>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</si>
  <si>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</si>
  <si>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</si>
  <si>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</si>
  <si>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</si>
  <si>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</si>
  <si>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</si>
  <si>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</si>
  <si>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</si>
  <si>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</si>
  <si>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</si>
  <si>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</si>
  <si>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</si>
  <si>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</si>
  <si>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</si>
  <si>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</si>
  <si>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</si>
  <si>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</si>
  <si>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</si>
  <si>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</si>
  <si>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</si>
  <si>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</si>
  <si>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</si>
  <si>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</si>
  <si>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</si>
  <si>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</si>
  <si>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</si>
  <si>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</si>
  <si>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</si>
  <si>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</si>
  <si>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</si>
  <si>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</si>
  <si>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</si>
  <si>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</si>
  <si>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</si>
  <si>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</si>
  <si>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</si>
  <si>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</si>
  <si>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</si>
  <si>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</si>
  <si>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</si>
  <si>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</si>
  <si>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</si>
  <si>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</si>
  <si>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</si>
  <si>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</si>
  <si>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</si>
  <si>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</si>
  <si>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</si>
  <si>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</si>
  <si>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</si>
  <si>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</si>
  <si>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</si>
  <si>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</si>
  <si>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</si>
  <si>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</si>
  <si>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</si>
  <si>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</si>
  <si>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</si>
  <si>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</si>
  <si>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</si>
  <si>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</si>
  <si>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</si>
  <si>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</si>
  <si>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</si>
  <si>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</si>
  <si>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</si>
  <si>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</si>
  <si>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</si>
  <si>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</si>
  <si>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</si>
  <si>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</si>
  <si>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</si>
  <si>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</si>
  <si>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</si>
  <si>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</si>
  <si>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</si>
  <si>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</si>
  <si>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</si>
  <si>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</si>
  <si>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</si>
  <si>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</si>
  <si>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</si>
  <si>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</si>
  <si>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</si>
  <si>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</si>
  <si>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</si>
  <si>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</si>
  <si>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</si>
  <si>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</si>
  <si>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</si>
  <si>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</si>
  <si>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</si>
  <si>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</si>
  <si>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</si>
  <si>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</si>
  <si>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</si>
  <si>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</si>
  <si>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</si>
  <si>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</si>
  <si>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</si>
  <si>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</si>
  <si>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</si>
  <si>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</si>
  <si>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</si>
  <si>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</si>
  <si>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</si>
  <si>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</si>
  <si>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</si>
  <si>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</si>
  <si>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</si>
  <si>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</si>
  <si>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</si>
  <si>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</si>
  <si>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</si>
  <si>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</si>
  <si>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</si>
  <si>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</si>
  <si>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</si>
  <si>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</si>
  <si>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</si>
  <si>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</si>
  <si>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</si>
  <si>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</si>
  <si>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</si>
  <si>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</si>
  <si>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</si>
  <si>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</si>
  <si>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</si>
  <si>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</si>
  <si>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</si>
  <si>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</si>
  <si>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</si>
  <si>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</si>
  <si>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</si>
  <si>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</si>
  <si>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</si>
  <si>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</si>
  <si>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</si>
  <si>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</si>
  <si>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</si>
  <si>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</si>
  <si>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</si>
  <si>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</si>
  <si>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</si>
  <si>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</si>
  <si>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</si>
  <si>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</si>
  <si>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</si>
  <si>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</si>
  <si>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</si>
  <si>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</si>
  <si>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</si>
  <si>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</si>
  <si>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</si>
  <si>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</si>
  <si>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</si>
  <si>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</si>
  <si>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</si>
  <si>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</si>
  <si>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</si>
  <si>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</si>
  <si>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</si>
  <si>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</si>
  <si>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</si>
  <si>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</si>
  <si>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</si>
  <si>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</si>
  <si>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</si>
  <si>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</si>
  <si>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</si>
  <si>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</si>
  <si>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</si>
  <si>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</si>
  <si>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</si>
  <si>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</si>
  <si>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</si>
  <si>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</si>
  <si>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</si>
  <si>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</si>
  <si>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</si>
  <si>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</si>
  <si>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</si>
  <si>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</si>
  <si>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</si>
  <si>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</si>
  <si>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</si>
  <si>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</si>
  <si>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</si>
  <si>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</si>
  <si>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</si>
  <si>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</si>
  <si>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</si>
  <si>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</si>
  <si>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</si>
  <si>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</si>
  <si>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</si>
  <si>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</si>
  <si>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</si>
  <si>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</si>
  <si>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</si>
  <si>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</si>
  <si>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</si>
  <si>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</si>
  <si>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</si>
  <si>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</si>
  <si>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</si>
  <si>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</si>
  <si>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</si>
  <si>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</si>
  <si>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</si>
  <si>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</si>
  <si>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</si>
  <si>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</si>
  <si>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</si>
  <si>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</si>
  <si>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</si>
  <si>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</si>
  <si>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</si>
  <si>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</si>
  <si>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</si>
  <si>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</si>
  <si>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</si>
  <si>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</si>
  <si>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</si>
  <si>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</si>
  <si>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</si>
  <si>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</si>
  <si>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</si>
  <si>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</si>
  <si>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</si>
  <si>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</si>
  <si>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</si>
  <si>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</si>
  <si>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</si>
  <si>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</si>
  <si>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</si>
  <si>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</si>
  <si>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</si>
  <si>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</si>
  <si>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</si>
  <si>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</si>
  <si>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</si>
  <si>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</si>
  <si>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</si>
  <si>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</si>
  <si>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</si>
  <si>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</si>
  <si>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</si>
  <si>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</si>
  <si>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</si>
  <si>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</si>
  <si>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</si>
  <si>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</si>
  <si>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</si>
  <si>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</si>
  <si>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</si>
  <si>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</si>
  <si>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</si>
  <si>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</si>
  <si>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</si>
  <si>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</si>
  <si>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</si>
  <si>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</si>
  <si>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</si>
  <si>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</si>
  <si>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</si>
  <si>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</si>
  <si>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</si>
  <si>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</si>
  <si>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</si>
  <si>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</si>
  <si>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</si>
  <si>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</si>
  <si>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</si>
  <si>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</si>
  <si>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</si>
  <si>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</si>
  <si>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</si>
  <si>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</si>
  <si>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</si>
  <si>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</si>
  <si>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</si>
  <si>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</si>
  <si>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</si>
  <si>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</si>
  <si>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</si>
  <si>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</si>
  <si>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</si>
  <si>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</si>
  <si>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</si>
  <si>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</si>
  <si>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</si>
  <si>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</si>
  <si>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</si>
  <si>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</si>
  <si>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</si>
  <si>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</si>
  <si>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</si>
  <si>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</si>
  <si>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</si>
  <si>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</si>
  <si>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</si>
  <si>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</si>
  <si>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</si>
  <si>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</si>
  <si>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</si>
  <si>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</si>
  <si>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</si>
  <si>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</si>
  <si>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</si>
  <si>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</si>
  <si>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</si>
  <si>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</si>
  <si>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</si>
  <si>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</si>
  <si>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</si>
  <si>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</si>
  <si>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</si>
  <si>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</si>
  <si>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</si>
  <si>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</si>
  <si>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</si>
  <si>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</si>
  <si>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</si>
  <si>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</si>
  <si>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</si>
  <si>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</si>
  <si>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</si>
  <si>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</si>
  <si>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</si>
  <si>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</si>
  <si>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</si>
  <si>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</si>
  <si>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</si>
  <si>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</si>
  <si>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</si>
  <si>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</si>
  <si>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</si>
  <si>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</si>
  <si>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</si>
  <si>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</si>
  <si>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</si>
  <si>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</si>
  <si>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</si>
  <si>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</si>
  <si>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</si>
  <si>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</si>
  <si>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</si>
  <si>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</si>
  <si>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</si>
  <si>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</si>
  <si>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</si>
  <si>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</si>
  <si>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</si>
  <si>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</si>
  <si>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</si>
  <si>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</si>
  <si>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</si>
  <si>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</si>
  <si>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</si>
  <si>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</si>
  <si>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</si>
  <si>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</si>
  <si>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</si>
  <si>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</si>
  <si>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</si>
  <si>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</si>
  <si>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</si>
  <si>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</si>
  <si>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</si>
  <si>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</si>
  <si>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</si>
  <si>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</si>
  <si>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</si>
  <si>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</si>
  <si>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</si>
  <si>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</si>
  <si>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</si>
  <si>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</si>
  <si>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</si>
  <si>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</si>
  <si>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</si>
  <si>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</si>
  <si>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</si>
  <si>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</si>
  <si>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</si>
  <si>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</si>
  <si>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</si>
  <si>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</si>
  <si>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</si>
  <si>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</si>
  <si>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</si>
  <si>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</si>
  <si>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</si>
  <si>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</si>
  <si>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</si>
  <si>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</si>
  <si>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</si>
  <si>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</si>
  <si>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</si>
  <si>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</si>
  <si>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</si>
  <si>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</si>
  <si>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</si>
  <si>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</si>
  <si>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</si>
  <si>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</si>
  <si>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</si>
  <si>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</si>
  <si>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</si>
  <si>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</si>
  <si>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</si>
  <si>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</si>
  <si>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</si>
  <si>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</si>
  <si>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</si>
  <si>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</si>
  <si>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</si>
  <si>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</si>
  <si>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</si>
  <si>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</si>
  <si>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</si>
  <si>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</si>
  <si>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</si>
  <si>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</si>
  <si>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</si>
  <si>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</si>
  <si>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</si>
  <si>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</si>
  <si>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</si>
  <si>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</si>
  <si>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</si>
  <si>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</si>
  <si>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</si>
  <si>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</si>
  <si>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</si>
  <si>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</si>
  <si>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</si>
  <si>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</si>
  <si>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</si>
  <si>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</si>
  <si>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</si>
  <si>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</si>
  <si>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</si>
  <si>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</si>
  <si>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</si>
  <si>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</si>
  <si>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</si>
  <si>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</si>
  <si>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</si>
  <si>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</si>
  <si>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</si>
  <si>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</si>
  <si>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</si>
  <si>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</si>
  <si>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</si>
  <si>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</si>
  <si>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</si>
  <si>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</si>
  <si>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</si>
  <si>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</si>
  <si>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</si>
  <si>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</si>
  <si>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</si>
  <si>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</si>
  <si>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</si>
  <si>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</si>
  <si>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</si>
  <si>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</si>
  <si>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</si>
  <si>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</si>
  <si>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</si>
  <si>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</si>
  <si>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</si>
  <si>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</si>
  <si>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</si>
  <si>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</si>
  <si>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</si>
  <si>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</si>
  <si>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</si>
  <si>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</si>
  <si>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</si>
  <si>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</si>
  <si>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</si>
  <si>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</si>
  <si>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</si>
  <si>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</si>
  <si>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</si>
  <si>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</si>
  <si>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</si>
  <si>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</si>
  <si>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</si>
  <si>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</si>
  <si>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</si>
  <si>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</si>
  <si>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</si>
  <si>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</si>
  <si>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</si>
  <si>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</si>
  <si>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</si>
  <si>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</si>
  <si>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</si>
  <si>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</si>
  <si>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</si>
  <si>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</si>
  <si>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</si>
  <si>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</si>
  <si>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</si>
  <si>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</si>
  <si>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</si>
  <si>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</si>
  <si>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</si>
  <si>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</si>
  <si>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</si>
  <si>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</si>
  <si>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</si>
  <si>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</si>
  <si>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</si>
  <si>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</si>
  <si>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</si>
  <si>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</si>
  <si>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</si>
  <si>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</si>
  <si>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</si>
  <si>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</si>
  <si>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</si>
  <si>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</si>
  <si>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</si>
  <si>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</si>
  <si>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</si>
  <si>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</si>
  <si>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</si>
  <si>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</si>
  <si>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</si>
  <si>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</si>
  <si>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</si>
  <si>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</si>
  <si>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</si>
  <si>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</si>
  <si>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</si>
  <si>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</si>
  <si>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</si>
  <si>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</si>
  <si>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</si>
  <si>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</si>
  <si>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</si>
  <si>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</si>
  <si>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</si>
  <si>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</si>
  <si>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</si>
  <si>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</si>
  <si>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</si>
  <si>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</si>
  <si>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</si>
  <si>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</si>
  <si>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</si>
  <si>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</si>
  <si>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</si>
  <si>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</si>
  <si>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</si>
  <si>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</si>
  <si>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</si>
  <si>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</si>
  <si>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</si>
  <si>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</si>
  <si>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</si>
  <si>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</si>
  <si>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</si>
  <si>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</si>
  <si>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</si>
  <si>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</si>
  <si>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</si>
  <si>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</si>
  <si>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</si>
  <si>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</si>
  <si>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</si>
  <si>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</si>
  <si>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</si>
  <si>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</si>
  <si>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</si>
  <si>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</si>
  <si>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</si>
  <si>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</si>
  <si>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</si>
  <si>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</si>
  <si>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</si>
  <si>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</si>
  <si>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</si>
  <si>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</si>
  <si>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</si>
  <si>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</si>
  <si>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</si>
  <si>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</si>
  <si>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</si>
  <si>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</si>
  <si>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</si>
  <si>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</si>
  <si>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</si>
  <si>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</si>
  <si>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</si>
  <si>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</si>
  <si>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</si>
  <si>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</si>
  <si>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</si>
  <si>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</si>
  <si>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</si>
  <si>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</si>
  <si>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</si>
  <si>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</si>
  <si>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</si>
  <si>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</si>
  <si>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</si>
  <si>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</si>
  <si>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</si>
  <si>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</si>
  <si>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</si>
  <si>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</si>
  <si>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</si>
  <si>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</si>
  <si>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</si>
  <si>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</si>
  <si>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</si>
  <si>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</si>
  <si>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</si>
  <si>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</si>
  <si>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</si>
  <si>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</si>
  <si>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</si>
  <si>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</si>
  <si>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</si>
  <si>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</si>
  <si>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</si>
  <si>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</si>
  <si>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</si>
  <si>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</si>
  <si>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</si>
  <si>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</si>
  <si>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</si>
  <si>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</si>
  <si>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</si>
  <si>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</si>
  <si>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</si>
  <si>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</si>
  <si>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</si>
  <si>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</si>
  <si>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</si>
  <si>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</si>
  <si>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</si>
  <si>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</si>
  <si>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</si>
  <si>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</si>
  <si>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</si>
  <si>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</si>
  <si>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</si>
  <si>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</si>
  <si>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</si>
  <si>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</si>
  <si>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</si>
  <si>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</si>
  <si>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</si>
  <si>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</si>
  <si>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</si>
  <si>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</si>
  <si>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</si>
  <si>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</si>
  <si>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</si>
  <si>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</si>
  <si>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</si>
  <si>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</si>
  <si>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</si>
  <si>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</si>
  <si>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</si>
  <si>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</si>
  <si>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</si>
  <si>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</si>
  <si>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</si>
  <si>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</si>
  <si>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</si>
  <si>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</si>
  <si>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</si>
  <si>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</si>
  <si>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</si>
  <si>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</si>
  <si>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</si>
  <si>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</si>
  <si>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</si>
  <si>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</si>
  <si>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</si>
  <si>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</si>
  <si>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</si>
  <si>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</si>
  <si>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</si>
  <si>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</si>
  <si>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</si>
  <si>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</si>
  <si>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</si>
  <si>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</si>
  <si>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</si>
  <si>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</si>
  <si>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</si>
  <si>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</si>
  <si>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</si>
  <si>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</si>
  <si>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</si>
  <si>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</si>
  <si>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</si>
  <si>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</si>
  <si>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</si>
  <si>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</si>
  <si>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</si>
  <si>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</si>
  <si>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</si>
  <si>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</si>
  <si>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</si>
  <si>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</si>
  <si>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</si>
  <si>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</si>
  <si>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</si>
  <si>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</si>
  <si>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</si>
  <si>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</si>
  <si>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</si>
  <si>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</si>
  <si>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</si>
  <si>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</si>
  <si>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</si>
  <si>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</si>
  <si>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</si>
  <si>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</si>
  <si>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</si>
  <si>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</si>
  <si>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</si>
  <si>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</si>
  <si>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</si>
  <si>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</si>
  <si>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</si>
  <si>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</si>
  <si>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</si>
  <si>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</si>
  <si>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</si>
  <si>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</si>
  <si>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</si>
  <si>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</si>
  <si>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</si>
  <si>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</si>
  <si>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</si>
  <si>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</si>
  <si>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</si>
  <si>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</si>
  <si>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</si>
  <si>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</si>
  <si>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</si>
  <si>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</si>
  <si>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</si>
  <si>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</si>
  <si>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</si>
  <si>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</si>
  <si>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</si>
  <si>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</si>
  <si>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</si>
  <si>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</si>
  <si>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</si>
  <si>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</si>
  <si>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</si>
  <si>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</si>
  <si>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</si>
  <si>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</si>
  <si>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</si>
  <si>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</si>
  <si>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</si>
  <si>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</si>
  <si>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</si>
  <si>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</si>
  <si>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</si>
  <si>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</si>
  <si>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</si>
  <si>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</si>
  <si>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</si>
  <si>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</si>
  <si>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</si>
  <si>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</si>
  <si>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</si>
  <si>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</si>
  <si>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</si>
  <si>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</si>
  <si>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</si>
  <si>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</si>
  <si>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</si>
  <si>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</si>
  <si>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</si>
  <si>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</si>
  <si>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</si>
  <si>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</si>
  <si>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</si>
  <si>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</si>
  <si>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</si>
  <si>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</si>
  <si>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</si>
  <si>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</si>
  <si>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</si>
  <si>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</si>
  <si>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</si>
  <si>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</si>
  <si>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</si>
  <si>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</si>
  <si>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</si>
  <si>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</si>
  <si>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</si>
  <si>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</si>
  <si>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</si>
  <si>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</si>
  <si>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</si>
  <si>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</si>
  <si>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</si>
  <si>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</si>
  <si>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</si>
  <si>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</si>
  <si>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</si>
  <si>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</si>
  <si>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</si>
  <si>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</si>
  <si>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</si>
  <si>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</si>
  <si>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</si>
  <si>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</si>
  <si>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</si>
  <si>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</si>
  <si>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</si>
  <si>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</si>
  <si>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</si>
  <si>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</si>
  <si>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</si>
  <si>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</si>
  <si>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</si>
  <si>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</si>
  <si>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</si>
  <si>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</si>
  <si>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</si>
  <si>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</si>
  <si>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</si>
  <si>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</si>
  <si>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</si>
  <si>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</si>
  <si>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</si>
  <si>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</si>
  <si>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</si>
  <si>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</si>
  <si>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</si>
  <si>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</si>
  <si>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</si>
  <si>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</si>
  <si>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</si>
  <si>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</si>
  <si>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</si>
  <si>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</si>
  <si>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</si>
  <si>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</si>
  <si>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</si>
  <si>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</si>
  <si>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</si>
  <si>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</si>
  <si>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</si>
  <si>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</si>
  <si>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</si>
  <si>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</si>
  <si>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</si>
  <si>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</si>
  <si>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</si>
  <si>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</si>
  <si>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</si>
  <si>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</si>
  <si>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</si>
  <si>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</si>
  <si>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</si>
  <si>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</si>
  <si>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</si>
  <si>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</si>
  <si>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</si>
  <si>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</si>
  <si>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</si>
  <si>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</si>
  <si>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</si>
  <si>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</si>
  <si>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</si>
  <si>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</si>
  <si>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</si>
  <si>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</si>
  <si>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</si>
  <si>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</si>
  <si>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</si>
  <si>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</si>
  <si>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</si>
  <si>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</si>
  <si>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</si>
  <si>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</si>
  <si>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</si>
  <si>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</si>
  <si>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</si>
  <si>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</si>
  <si>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</si>
  <si>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</si>
  <si>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</si>
  <si>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</si>
  <si>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</si>
  <si>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</si>
  <si>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</si>
  <si>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</si>
  <si>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</si>
  <si>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</si>
  <si>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</si>
  <si>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</si>
  <si>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</si>
  <si>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</si>
  <si>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</si>
  <si>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</si>
  <si>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</si>
  <si>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</si>
  <si>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</si>
  <si>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</si>
  <si>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</si>
  <si>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</si>
  <si>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</si>
  <si>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</si>
  <si>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</si>
  <si>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</si>
  <si>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</si>
  <si>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</si>
  <si>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</si>
  <si>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</si>
  <si>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</si>
  <si>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</si>
  <si>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</si>
  <si>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</si>
  <si>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</si>
  <si>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</si>
  <si>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</si>
  <si>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</si>
  <si>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</si>
  <si>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</si>
  <si>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</si>
  <si>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</si>
  <si>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</si>
  <si>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</si>
  <si>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</si>
  <si>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</si>
  <si>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</si>
  <si>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</si>
  <si>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</si>
  <si>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</si>
  <si>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</si>
  <si>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</si>
  <si>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</si>
  <si>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</si>
  <si>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</si>
  <si>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</si>
  <si>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</si>
  <si>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</si>
  <si>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</si>
  <si>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</si>
  <si>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</si>
  <si>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</si>
  <si>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</si>
  <si>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</si>
  <si>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</si>
  <si>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</si>
  <si>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</si>
  <si>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</si>
  <si>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</si>
  <si>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</si>
  <si>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</si>
  <si>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</si>
  <si>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</si>
  <si>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</si>
  <si>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</si>
  <si>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</si>
  <si>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</si>
  <si>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</si>
  <si>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</si>
  <si>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</si>
  <si>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</si>
  <si>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</si>
  <si>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</si>
  <si>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</si>
  <si>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</si>
  <si>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</si>
  <si>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</si>
  <si>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</si>
  <si>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</si>
  <si>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</si>
  <si>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</si>
  <si>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</si>
  <si>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</si>
  <si>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</si>
  <si>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</si>
  <si>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</si>
  <si>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</si>
  <si>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</si>
  <si>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</si>
  <si>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</si>
  <si>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</si>
  <si>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</si>
  <si>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</si>
  <si>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</si>
  <si>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</si>
  <si>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</si>
  <si>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</si>
  <si>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</si>
  <si>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</si>
  <si>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</si>
  <si>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</si>
  <si>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</si>
  <si>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</si>
  <si>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</si>
  <si>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</si>
  <si>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</si>
  <si>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</si>
  <si>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</si>
  <si>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</si>
  <si>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</si>
  <si>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</si>
  <si>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</si>
  <si>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</si>
  <si>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</si>
  <si>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</si>
  <si>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</si>
  <si>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</si>
  <si>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</si>
  <si>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</si>
  <si>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</si>
  <si>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</si>
  <si>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</si>
  <si>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</si>
  <si>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</si>
  <si>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</si>
  <si>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</si>
  <si>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</si>
  <si>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</si>
  <si>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</si>
  <si>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</si>
  <si>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</si>
  <si>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</si>
  <si>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</si>
  <si>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</si>
  <si>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</si>
  <si>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</si>
  <si>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</si>
  <si>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</si>
  <si>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</si>
  <si>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</si>
  <si>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</si>
  <si>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</si>
  <si>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</si>
  <si>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</si>
  <si>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</si>
  <si>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</si>
  <si>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</si>
  <si>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</si>
  <si>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</si>
  <si>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</si>
  <si>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</si>
  <si>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</si>
  <si>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</si>
  <si>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</si>
  <si>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</si>
  <si>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</si>
  <si>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</si>
  <si>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</si>
  <si>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</si>
  <si>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</si>
  <si>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</si>
  <si>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</si>
  <si>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</si>
  <si>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</si>
  <si>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</si>
  <si>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</si>
  <si>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</si>
  <si>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</si>
  <si>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</si>
  <si>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</si>
  <si>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</si>
  <si>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</si>
  <si>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</si>
  <si>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</si>
  <si>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</si>
  <si>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</si>
  <si>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</si>
  <si>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</si>
  <si>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</si>
  <si>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</si>
  <si>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</si>
  <si>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</si>
  <si>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</si>
  <si>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</si>
  <si>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</si>
  <si>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</si>
  <si>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</si>
  <si>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</si>
  <si>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</si>
  <si>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</si>
  <si>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</si>
  <si>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</si>
  <si>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</si>
  <si>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</si>
  <si>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</si>
  <si>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</si>
  <si>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</si>
  <si>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</si>
  <si>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</si>
  <si>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</si>
  <si>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</si>
  <si>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</si>
  <si>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</si>
  <si>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</si>
  <si>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</si>
  <si>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</si>
  <si>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</si>
  <si>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</si>
  <si>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</si>
  <si>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</si>
  <si>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</si>
  <si>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</si>
  <si>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</si>
  <si>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</si>
  <si>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</si>
  <si>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</si>
  <si>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</si>
  <si>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</si>
  <si>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</si>
  <si>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</si>
  <si>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</si>
  <si>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</si>
  <si>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</si>
  <si>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</si>
  <si>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</si>
  <si>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</si>
  <si>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</si>
  <si>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</si>
  <si>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</si>
  <si>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</si>
  <si>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</si>
  <si>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</si>
  <si>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</si>
  <si>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</si>
  <si>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</si>
  <si>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</si>
  <si>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</si>
  <si>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</si>
  <si>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</si>
  <si>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</si>
  <si>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</si>
  <si>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</si>
  <si>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</si>
  <si>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</si>
  <si>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</si>
  <si>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</si>
  <si>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</si>
  <si>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</si>
  <si>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</si>
  <si>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</si>
  <si>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</si>
  <si>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</si>
  <si>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</si>
  <si>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</si>
  <si>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</si>
  <si>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</si>
  <si>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</si>
  <si>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</si>
  <si>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</si>
  <si>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</si>
  <si>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</si>
  <si>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</si>
  <si>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</si>
  <si>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</si>
  <si>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</si>
  <si>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</si>
  <si>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</si>
  <si>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</si>
  <si>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</si>
  <si>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</si>
  <si>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</si>
  <si>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</si>
  <si>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</si>
  <si>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</si>
  <si>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</si>
  <si>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</si>
  <si>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</si>
  <si>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</si>
  <si>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</si>
  <si>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</si>
  <si>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</si>
  <si>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</si>
  <si>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</si>
  <si>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</si>
  <si>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</si>
  <si>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</si>
  <si>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</si>
  <si>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</si>
  <si>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</si>
  <si>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</si>
  <si>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</si>
  <si>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</si>
  <si>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</si>
  <si>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</si>
  <si>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</si>
  <si>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</si>
  <si>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</si>
  <si>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</si>
  <si>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</si>
  <si>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</si>
  <si>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</si>
  <si>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</si>
  <si>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</si>
  <si>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</si>
  <si>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</si>
  <si>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</si>
  <si>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</si>
  <si>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</si>
  <si>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</si>
  <si>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</si>
  <si>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</si>
  <si>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</si>
  <si>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</si>
  <si>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</si>
  <si>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</si>
  <si>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</si>
  <si>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</si>
  <si>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</si>
  <si>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</si>
  <si>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</si>
  <si>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</si>
  <si>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</si>
  <si>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</si>
  <si>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</si>
  <si>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</si>
  <si>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</si>
  <si>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</si>
  <si>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</si>
  <si>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</si>
  <si>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</si>
  <si>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</si>
  <si>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</si>
  <si>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</si>
  <si>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</si>
  <si>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</si>
  <si>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</si>
  <si>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</si>
  <si>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</si>
  <si>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</si>
  <si>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</si>
  <si>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</si>
  <si>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</si>
  <si>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</si>
  <si>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</si>
  <si>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</si>
  <si>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</si>
  <si>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</si>
  <si>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</si>
  <si>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</si>
  <si>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</si>
  <si>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</si>
  <si>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</si>
  <si>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</si>
  <si>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</si>
  <si>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</si>
  <si>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</si>
  <si>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</si>
  <si>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</si>
  <si>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</si>
  <si>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</si>
  <si>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</si>
  <si>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</si>
  <si>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</si>
  <si>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</si>
  <si>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</si>
  <si>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</si>
  <si>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</si>
  <si>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</si>
  <si>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</si>
  <si>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</si>
  <si>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</si>
  <si>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</si>
  <si>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</si>
  <si>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</si>
  <si>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</si>
  <si>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</si>
  <si>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</si>
  <si>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</si>
  <si>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</si>
  <si>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</si>
  <si>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</si>
  <si>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</si>
  <si>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</si>
  <si>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</si>
  <si>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</si>
  <si>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</si>
  <si>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</si>
  <si>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</si>
  <si>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</si>
  <si>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</si>
  <si>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</si>
  <si>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</si>
  <si>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</si>
  <si>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</si>
  <si>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</si>
  <si>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</si>
  <si>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</si>
  <si>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</si>
  <si>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</si>
  <si>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</si>
  <si>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</si>
  <si>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</si>
  <si>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</si>
  <si>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</si>
  <si>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</si>
  <si>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</si>
  <si>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</si>
  <si>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</si>
  <si>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</si>
  <si>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</si>
  <si>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</si>
  <si>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</si>
  <si>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</si>
  <si>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</si>
  <si>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</si>
  <si>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</si>
  <si>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</si>
  <si>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</si>
  <si>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</si>
  <si>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</si>
  <si>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</si>
  <si>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</si>
  <si>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</si>
  <si>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</si>
  <si>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</si>
  <si>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</si>
  <si>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</si>
  <si>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</si>
  <si>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</si>
  <si>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</si>
  <si>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</si>
  <si>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</si>
  <si>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</si>
  <si>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</si>
  <si>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</si>
  <si>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</si>
  <si>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</si>
  <si>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</si>
  <si>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</si>
  <si>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</si>
  <si>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</si>
  <si>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</si>
  <si>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</si>
  <si>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</si>
  <si>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</si>
  <si>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</si>
  <si>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</si>
  <si>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</si>
  <si>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</si>
  <si>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</si>
  <si>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</si>
  <si>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</si>
  <si>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</si>
  <si>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</si>
  <si>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</si>
  <si>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</si>
  <si>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</si>
  <si>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</si>
  <si>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</si>
  <si>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</si>
  <si>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</si>
  <si>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</si>
  <si>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</si>
  <si>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</si>
  <si>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</si>
  <si>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</si>
  <si>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</si>
  <si>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</si>
  <si>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</si>
  <si>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</si>
  <si>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</si>
  <si>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</si>
  <si>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</si>
  <si>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</si>
  <si>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</si>
  <si>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</si>
  <si>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</si>
  <si>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</si>
  <si>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</si>
  <si>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</si>
  <si>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</si>
  <si>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</si>
  <si>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</si>
  <si>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</si>
  <si>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</si>
  <si>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</si>
  <si>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</si>
  <si>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</si>
  <si>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</si>
  <si>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</si>
  <si>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</si>
  <si>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</si>
  <si>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</si>
  <si>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</si>
  <si>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</si>
  <si>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</si>
  <si>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</si>
  <si>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</si>
  <si>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</si>
  <si>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</si>
  <si>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</si>
  <si>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</si>
  <si>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</si>
  <si>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</si>
  <si>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</si>
  <si>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</si>
  <si>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</si>
  <si>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</si>
  <si>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</si>
  <si>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</si>
  <si>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</si>
  <si>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</si>
  <si>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</si>
  <si>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</si>
  <si>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</si>
  <si>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</si>
  <si>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</si>
  <si>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</si>
  <si>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</si>
  <si>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</si>
  <si>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</si>
  <si>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</si>
  <si>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</si>
  <si>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</si>
  <si>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</si>
  <si>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</si>
  <si>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</si>
  <si>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</si>
  <si>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</si>
  <si>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</si>
  <si>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</si>
  <si>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</si>
  <si>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</si>
  <si>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</si>
  <si>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</si>
  <si>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</si>
  <si>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</si>
  <si>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</si>
  <si>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</si>
  <si>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</si>
  <si>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</si>
  <si>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</si>
  <si>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</si>
  <si>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</si>
  <si>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</si>
  <si>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</si>
  <si>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</si>
  <si>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</si>
  <si>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</si>
  <si>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</si>
  <si>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</si>
  <si>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</si>
  <si>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</si>
  <si>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</si>
  <si>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</si>
  <si>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</si>
  <si>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</si>
  <si>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</si>
  <si>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</si>
  <si>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</si>
  <si>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</si>
  <si>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</si>
  <si>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</si>
  <si>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</si>
  <si>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</si>
  <si>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</si>
  <si>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</si>
  <si>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</si>
  <si>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</si>
  <si>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</si>
  <si>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</si>
  <si>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</si>
  <si>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</si>
  <si>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</si>
  <si>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</si>
  <si>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</si>
  <si>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</si>
  <si>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</si>
  <si>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</si>
  <si>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</si>
  <si>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</si>
  <si>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</si>
  <si>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</si>
  <si>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</si>
  <si>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</si>
  <si>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</si>
  <si>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</si>
  <si>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</si>
  <si>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</si>
  <si>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</si>
  <si>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</si>
  <si>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</si>
  <si>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</si>
  <si>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</si>
  <si>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</si>
  <si>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</si>
  <si>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</si>
  <si>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</si>
  <si>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</si>
  <si>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</si>
  <si>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</si>
  <si>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</si>
  <si>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</si>
  <si>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</si>
  <si>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</si>
  <si>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</si>
  <si>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</si>
  <si>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</si>
  <si>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</si>
  <si>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</si>
  <si>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</si>
  <si>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</si>
  <si>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</si>
  <si>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</si>
  <si>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</si>
  <si>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</si>
  <si>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</si>
  <si>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</si>
  <si>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</si>
  <si>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</si>
  <si>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</si>
  <si>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</si>
  <si>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</si>
  <si>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</si>
  <si>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</si>
  <si>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</si>
  <si>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</si>
  <si>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</si>
  <si>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</si>
  <si>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</si>
  <si>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</si>
  <si>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</si>
  <si>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</si>
  <si>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</si>
  <si>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</si>
  <si>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</si>
  <si>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</si>
  <si>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</si>
  <si>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</si>
  <si>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</si>
  <si>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</si>
  <si>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</si>
  <si>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</si>
  <si>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</si>
  <si>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</si>
  <si>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</si>
  <si>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</si>
  <si>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</si>
  <si>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</si>
  <si>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</si>
  <si>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</si>
  <si>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</si>
  <si>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</si>
  <si>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</si>
  <si>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</si>
  <si>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</si>
  <si>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</si>
  <si>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</si>
  <si>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</si>
  <si>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</si>
  <si>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</si>
  <si>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</si>
  <si>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</si>
  <si>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</si>
  <si>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</si>
  <si>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</si>
  <si>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</si>
  <si>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</si>
  <si>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</si>
  <si>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</si>
  <si>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</si>
  <si>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</si>
  <si>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</si>
  <si>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</si>
  <si>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</si>
  <si>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</si>
  <si>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</si>
  <si>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</si>
  <si>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</si>
  <si>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</si>
  <si>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</si>
  <si>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</si>
  <si>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</si>
  <si>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</si>
  <si>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</si>
  <si>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</si>
  <si>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</si>
  <si>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</si>
  <si>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</si>
  <si>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</si>
  <si>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</si>
  <si>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</si>
  <si>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</si>
  <si>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</si>
  <si>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</si>
  <si>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</si>
  <si>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</si>
  <si>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</si>
  <si>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</si>
  <si>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</si>
  <si>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</si>
  <si>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</si>
  <si>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</si>
  <si>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</si>
  <si>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</si>
  <si>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</si>
  <si>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</si>
  <si>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</si>
  <si>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</si>
  <si>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</si>
  <si>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</si>
  <si>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</si>
  <si>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</si>
  <si>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</si>
  <si>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</si>
  <si>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</si>
  <si>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</si>
  <si>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</si>
  <si>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</si>
  <si>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</si>
  <si>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</si>
  <si>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</si>
  <si>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</si>
  <si>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</si>
  <si>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</si>
  <si>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</si>
  <si>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</si>
  <si>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</si>
  <si>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</si>
  <si>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</si>
  <si>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</si>
  <si>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</si>
  <si>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</si>
  <si>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</si>
  <si>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</si>
  <si>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</si>
  <si>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</si>
  <si>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</si>
  <si>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</si>
  <si>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</si>
  <si>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</si>
  <si>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</si>
  <si>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</si>
  <si>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</si>
  <si>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</si>
  <si>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</si>
  <si>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</si>
  <si>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</si>
  <si>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</si>
  <si>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</si>
  <si>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</si>
  <si>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</si>
  <si>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</si>
  <si>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</si>
  <si>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</si>
  <si>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</si>
  <si>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</si>
  <si>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</si>
  <si>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</si>
  <si>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</si>
  <si>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</si>
  <si>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</si>
  <si>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</si>
  <si>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</si>
  <si>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</si>
  <si>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</si>
  <si>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</si>
  <si>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</si>
  <si>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</si>
  <si>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</si>
  <si>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</si>
  <si>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</si>
  <si>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</si>
  <si>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</si>
  <si>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</si>
  <si>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</si>
  <si>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</si>
  <si>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</si>
  <si>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</si>
  <si>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</si>
  <si>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</si>
  <si>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</si>
  <si>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</si>
  <si>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</si>
  <si>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</si>
  <si>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</si>
  <si>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</si>
  <si>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</si>
  <si>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</si>
  <si>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</si>
  <si>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</si>
  <si>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</si>
  <si>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</si>
  <si>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</si>
  <si>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</si>
  <si>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</si>
  <si>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</si>
  <si>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</si>
  <si>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</si>
  <si>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</si>
  <si>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</si>
  <si>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</si>
  <si>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</si>
  <si>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</si>
  <si>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</si>
  <si>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</si>
  <si>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</si>
  <si>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</si>
  <si>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</si>
  <si>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</si>
  <si>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</si>
  <si>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</si>
  <si>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</si>
  <si>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</si>
  <si>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</si>
  <si>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</si>
  <si>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</si>
  <si>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</si>
  <si>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</si>
  <si>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</si>
  <si>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</si>
  <si>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</si>
  <si>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</si>
  <si>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</si>
  <si>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</si>
  <si>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</si>
  <si>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</si>
  <si>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</si>
  <si>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</si>
  <si>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</si>
  <si>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</si>
  <si>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</si>
  <si>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</si>
  <si>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</si>
  <si>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</si>
  <si>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</si>
  <si>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</si>
  <si>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</si>
  <si>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</si>
  <si>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</si>
  <si>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</si>
  <si>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</si>
  <si>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</si>
  <si>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</si>
  <si>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</si>
  <si>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</si>
  <si>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</si>
  <si>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</si>
  <si>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</si>
  <si>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</si>
  <si>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</si>
  <si>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</si>
  <si>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</si>
  <si>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</si>
  <si>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</si>
  <si>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</si>
  <si>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</si>
  <si>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</si>
  <si>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</si>
  <si>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</si>
  <si>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</si>
  <si>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</si>
  <si>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</si>
  <si>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</si>
  <si>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</si>
  <si>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</si>
  <si>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</si>
  <si>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</si>
  <si>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</si>
  <si>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</si>
  <si>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</si>
  <si>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</si>
  <si>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</si>
  <si>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</si>
  <si>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</si>
  <si>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</si>
  <si>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</si>
  <si>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</si>
  <si>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</si>
  <si>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</si>
  <si>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</si>
  <si>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</si>
  <si>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</si>
  <si>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</si>
  <si>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</si>
  <si>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</si>
  <si>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</si>
  <si>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</si>
  <si>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</si>
  <si>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</si>
  <si>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</si>
  <si>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</si>
  <si>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</si>
  <si>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</si>
  <si>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</si>
  <si>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</si>
  <si>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</si>
  <si>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</si>
  <si>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</si>
  <si>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</si>
  <si>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</si>
  <si>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</si>
  <si>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</si>
  <si>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</si>
  <si>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</si>
  <si>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</si>
  <si>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</si>
  <si>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</si>
  <si>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</si>
  <si>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</si>
  <si>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</si>
  <si>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</si>
  <si>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</si>
  <si>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</si>
  <si>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</si>
  <si>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</si>
  <si>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</si>
  <si>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</si>
  <si>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</si>
  <si>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</si>
  <si>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</si>
  <si>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</si>
  <si>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</si>
  <si>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</si>
  <si>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</si>
  <si>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</si>
  <si>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</si>
  <si>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</si>
  <si>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</si>
  <si>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</si>
  <si>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</si>
  <si>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</si>
  <si>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</si>
  <si>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</si>
  <si>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</si>
  <si>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</si>
  <si>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</si>
  <si>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</si>
  <si>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</si>
  <si>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</si>
  <si>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</si>
  <si>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</si>
  <si>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</si>
  <si>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</si>
  <si>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</si>
  <si>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</si>
  <si>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</si>
  <si>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</si>
  <si>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</si>
  <si>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</si>
  <si>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</si>
  <si>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</si>
  <si>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</si>
  <si>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</si>
  <si>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</si>
  <si>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</si>
  <si>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</si>
  <si>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</si>
  <si>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</si>
  <si>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</si>
  <si>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</si>
  <si>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</si>
  <si>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</si>
  <si>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</si>
  <si>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</si>
  <si>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</si>
  <si>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</si>
  <si>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</si>
  <si>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</si>
  <si>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</si>
  <si>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</si>
  <si>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</si>
  <si>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</si>
  <si>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</si>
  <si>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</si>
  <si>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</si>
  <si>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</si>
  <si>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</si>
  <si>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</si>
  <si>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</si>
  <si>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</si>
  <si>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</si>
  <si>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</si>
  <si>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</si>
  <si>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</si>
  <si>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</si>
  <si>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</si>
  <si>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</si>
  <si>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</si>
  <si>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</si>
  <si>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</si>
  <si>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</si>
  <si>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</si>
  <si>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</si>
  <si>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</si>
  <si>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</si>
  <si>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</si>
  <si>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</si>
  <si>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</si>
  <si>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</si>
  <si>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</si>
  <si>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</si>
  <si>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</si>
  <si>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</si>
  <si>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</si>
  <si>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</si>
  <si>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</si>
  <si>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</si>
  <si>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</si>
  <si>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</si>
  <si>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</si>
  <si>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</si>
  <si>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</si>
  <si>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</si>
  <si>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</si>
  <si>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</si>
  <si>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</si>
  <si>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</si>
  <si>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</si>
  <si>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</si>
  <si>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</si>
  <si>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</si>
  <si>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</si>
  <si>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</si>
  <si>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</si>
  <si>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</si>
  <si>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</si>
  <si>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</si>
  <si>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</si>
  <si>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</si>
  <si>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</si>
  <si>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</si>
  <si>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</si>
  <si>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</si>
  <si>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</si>
  <si>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</si>
  <si>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</si>
  <si>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</si>
  <si>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</si>
  <si>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</si>
  <si>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</si>
  <si>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</si>
  <si>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</si>
  <si>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</si>
  <si>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</si>
  <si>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</si>
  <si>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</si>
  <si>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</si>
  <si>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</si>
  <si>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</si>
  <si>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</si>
  <si>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</si>
  <si>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</si>
  <si>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</si>
  <si>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</si>
  <si>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</si>
  <si>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</si>
  <si>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</si>
  <si>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</si>
  <si>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</si>
  <si>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</si>
  <si>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</si>
  <si>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</si>
  <si>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</si>
  <si>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</si>
  <si>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</si>
  <si>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</si>
  <si>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</si>
  <si>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</si>
  <si>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</si>
  <si>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</si>
  <si>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</si>
  <si>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</si>
  <si>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</si>
  <si>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</si>
  <si>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</si>
  <si>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</si>
  <si>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</si>
  <si>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</si>
  <si>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</si>
  <si>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</si>
  <si>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</si>
  <si>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</si>
  <si>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</si>
  <si>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</si>
  <si>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</si>
  <si>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</si>
  <si>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</si>
  <si>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</si>
  <si>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</si>
  <si>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</si>
  <si>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</si>
  <si>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</si>
  <si>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</si>
  <si>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</si>
  <si>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</si>
  <si>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</si>
  <si>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</si>
  <si>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</si>
  <si>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</si>
  <si>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</si>
  <si>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</si>
  <si>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</si>
  <si>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</si>
  <si>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</si>
  <si>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</si>
  <si>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</si>
  <si>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</si>
  <si>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</si>
  <si>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</si>
  <si>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</si>
  <si>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</si>
  <si>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</si>
  <si>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</si>
  <si>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</si>
  <si>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</si>
  <si>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</si>
  <si>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</si>
  <si>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</si>
  <si>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</si>
  <si>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</si>
  <si>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</si>
  <si>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</si>
  <si>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</si>
  <si>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</si>
  <si>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</si>
  <si>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</si>
  <si>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</si>
  <si>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</si>
  <si>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</si>
  <si>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</si>
  <si>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</si>
  <si>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</si>
  <si>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</si>
  <si>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</si>
  <si>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</si>
  <si>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</si>
  <si>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</si>
  <si>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</si>
  <si>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</si>
  <si>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</si>
  <si>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</si>
  <si>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</si>
  <si>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</si>
  <si>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</si>
  <si>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</si>
  <si>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</si>
  <si>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</si>
  <si>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</si>
  <si>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</si>
  <si>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</si>
  <si>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</si>
  <si>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</si>
  <si>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</si>
  <si>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</si>
  <si>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</si>
  <si>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</si>
  <si>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</si>
  <si>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</si>
  <si>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</si>
  <si>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</si>
  <si>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</si>
  <si>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</si>
  <si>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</si>
  <si>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</si>
  <si>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</si>
  <si>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</si>
  <si>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</si>
  <si>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</si>
  <si>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</si>
  <si>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</si>
  <si>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</si>
  <si>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</si>
  <si>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</si>
  <si>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</si>
  <si>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</si>
  <si>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</si>
  <si>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</si>
  <si>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</si>
  <si>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</si>
  <si>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</si>
  <si>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</si>
  <si>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</si>
  <si>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</si>
  <si>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</si>
  <si>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</si>
  <si>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</si>
  <si>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</si>
  <si>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</si>
  <si>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</si>
  <si>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</si>
  <si>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</si>
  <si>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</si>
  <si>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</si>
  <si>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</si>
  <si>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</si>
  <si>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</si>
  <si>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</si>
  <si>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</si>
  <si>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</si>
  <si>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</si>
  <si>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</si>
  <si>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</si>
  <si>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</si>
  <si>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</si>
  <si>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</si>
  <si>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</si>
  <si>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</si>
  <si>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</si>
  <si>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</si>
  <si>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</si>
  <si>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</si>
  <si>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</si>
  <si>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</si>
  <si>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</si>
  <si>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</si>
  <si>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</si>
  <si>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</si>
  <si>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</si>
  <si>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</si>
  <si>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</si>
  <si>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</si>
  <si>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</si>
  <si>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</si>
  <si>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</si>
  <si>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</si>
  <si>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</si>
  <si>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</si>
  <si>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</si>
  <si>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</si>
  <si>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</si>
  <si>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</si>
  <si>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</si>
  <si>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</si>
  <si>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</si>
  <si>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</si>
  <si>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</si>
  <si>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</si>
  <si>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</si>
  <si>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</si>
  <si>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</si>
  <si>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</si>
  <si>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</si>
  <si>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</si>
  <si>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</si>
  <si>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</si>
  <si>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</si>
  <si>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</si>
  <si>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</si>
  <si>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</si>
  <si>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</si>
  <si>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</si>
  <si>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</si>
  <si>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</si>
  <si>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</si>
  <si>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</si>
  <si>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</si>
  <si>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</si>
  <si>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</si>
  <si>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</si>
  <si>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</si>
  <si>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</si>
  <si>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</si>
  <si>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</si>
  <si>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</si>
  <si>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</si>
  <si>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</si>
  <si>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</si>
  <si>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</si>
  <si>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</si>
  <si>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</si>
  <si>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</si>
  <si>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</si>
  <si>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</si>
  <si>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</si>
  <si>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</si>
  <si>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</si>
  <si>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</si>
  <si>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</si>
  <si>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</si>
  <si>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</si>
  <si>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</si>
  <si>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</si>
  <si>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</si>
  <si>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</si>
  <si>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</si>
  <si>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</si>
  <si>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</si>
  <si>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</si>
  <si>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</si>
  <si>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</si>
  <si>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</si>
  <si>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</si>
  <si>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</si>
  <si>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</si>
  <si>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</si>
  <si>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</si>
  <si>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</si>
  <si>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</si>
  <si>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</si>
  <si>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</si>
  <si>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</si>
  <si>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</si>
  <si>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</si>
  <si>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</si>
  <si>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</si>
  <si>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</si>
  <si>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</si>
  <si>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</si>
  <si>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</si>
  <si>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</si>
  <si>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</si>
  <si>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</si>
  <si>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</si>
  <si>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</si>
  <si>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</si>
  <si>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</si>
  <si>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</si>
  <si>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</si>
  <si>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</si>
  <si>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</si>
  <si>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</si>
  <si>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</si>
  <si>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</si>
  <si>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</si>
  <si>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</si>
  <si>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</si>
  <si>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</si>
  <si>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</si>
  <si>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</si>
  <si>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</si>
  <si>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</si>
  <si>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</si>
  <si>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</si>
  <si>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</si>
  <si>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</si>
  <si>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</si>
  <si>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</si>
  <si>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</si>
  <si>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</si>
  <si>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</si>
  <si>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</si>
  <si>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</si>
  <si>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</si>
  <si>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</si>
  <si>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</si>
  <si>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</si>
  <si>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</si>
  <si>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</si>
  <si>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</si>
  <si>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</si>
  <si>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</si>
  <si>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</si>
  <si>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</si>
  <si>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</si>
  <si>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</si>
  <si>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</si>
  <si>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</si>
  <si>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</si>
  <si>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</si>
  <si>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</si>
  <si>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</si>
  <si>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</si>
  <si>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</si>
  <si>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</si>
  <si>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</si>
  <si>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</si>
  <si>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</si>
  <si>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</si>
  <si>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</si>
  <si>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</si>
  <si>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</si>
  <si>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</si>
  <si>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</si>
  <si>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</si>
  <si>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</si>
  <si>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</si>
  <si>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</si>
  <si>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</si>
  <si>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</si>
  <si>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</si>
  <si>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</si>
  <si>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</si>
  <si>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</si>
  <si>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</si>
  <si>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</si>
  <si>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</si>
  <si>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</si>
  <si>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</si>
  <si>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</si>
  <si>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</si>
  <si>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</si>
  <si>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</si>
  <si>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</si>
  <si>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</si>
  <si>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</si>
  <si>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</si>
  <si>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</si>
  <si>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</si>
  <si>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</si>
  <si>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</si>
  <si>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</si>
  <si>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</si>
  <si>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</si>
  <si>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</si>
  <si>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</si>
  <si>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</si>
  <si>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</si>
  <si>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</si>
  <si>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</si>
  <si>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</si>
  <si>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</si>
  <si>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</si>
  <si>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</si>
  <si>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</si>
  <si>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</si>
  <si>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</si>
  <si>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</si>
  <si>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</si>
  <si>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</si>
  <si>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</si>
  <si>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</si>
  <si>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</si>
  <si>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</si>
  <si>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</si>
  <si>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</si>
  <si>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</si>
  <si>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</si>
  <si>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</si>
  <si>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</si>
  <si>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</si>
  <si>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</si>
  <si>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</si>
  <si>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</si>
  <si>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</si>
  <si>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</si>
  <si>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</si>
  <si>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</si>
  <si>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</si>
  <si>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</si>
  <si>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</si>
  <si>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</si>
  <si>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</si>
  <si>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</si>
  <si>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</si>
  <si>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</si>
  <si>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</si>
  <si>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</si>
  <si>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</si>
  <si>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</si>
  <si>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</si>
  <si>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</si>
  <si>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</si>
  <si>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</si>
  <si>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</si>
  <si>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</si>
  <si>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</si>
  <si>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</si>
  <si>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</si>
  <si>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</si>
  <si>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</si>
  <si>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</si>
  <si>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</si>
  <si>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</si>
  <si>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</si>
  <si>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</si>
  <si>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</si>
  <si>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</si>
  <si>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</si>
  <si>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</si>
  <si>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</si>
  <si>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</si>
  <si>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</si>
  <si>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</si>
  <si>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</si>
  <si>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</si>
  <si>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</si>
  <si>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</si>
  <si>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</si>
  <si>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</si>
  <si>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</si>
  <si>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</si>
  <si>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</si>
  <si>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</si>
  <si>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</si>
  <si>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</si>
  <si>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</si>
  <si>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</si>
  <si>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</si>
  <si>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</si>
  <si>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</si>
  <si>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</si>
  <si>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</si>
  <si>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</si>
  <si>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</si>
  <si>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</si>
  <si>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</si>
  <si>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</si>
  <si>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</si>
  <si>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</si>
  <si>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</si>
  <si>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</si>
  <si>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</si>
  <si>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</si>
  <si>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</si>
  <si>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</si>
  <si>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</si>
  <si>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</si>
  <si>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</si>
  <si>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</si>
  <si>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</si>
  <si>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</si>
  <si>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</si>
  <si>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</si>
  <si>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</si>
  <si>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</si>
  <si>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</si>
  <si>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</si>
  <si>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</si>
  <si>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</si>
  <si>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</si>
  <si>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</si>
  <si>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</si>
  <si>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</si>
  <si>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</si>
  <si>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</si>
  <si>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</si>
  <si>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</si>
  <si>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</si>
  <si>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</si>
  <si>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</si>
  <si>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</si>
  <si>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</si>
  <si>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</si>
  <si>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</si>
  <si>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</si>
  <si>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</si>
  <si>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</si>
  <si>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</si>
  <si>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</si>
  <si>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</si>
  <si>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</si>
  <si>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</si>
  <si>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</si>
  <si>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</si>
  <si>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</si>
  <si>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</si>
  <si>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</si>
  <si>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</si>
  <si>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</si>
  <si>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</si>
  <si>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</si>
  <si>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</si>
  <si>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</si>
  <si>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</si>
  <si>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</si>
  <si>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</si>
  <si>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</si>
  <si>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</si>
  <si>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</si>
  <si>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</si>
  <si>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</si>
  <si>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</si>
  <si>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</si>
  <si>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</si>
  <si>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</si>
  <si>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</si>
  <si>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</si>
  <si>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</si>
  <si>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</si>
  <si>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</si>
  <si>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</si>
  <si>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</si>
  <si>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</si>
  <si>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</si>
  <si>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</si>
  <si>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</si>
  <si>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</si>
  <si>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</si>
  <si>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</si>
  <si>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</si>
  <si>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</si>
  <si>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</si>
  <si>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</si>
  <si>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</si>
  <si>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</si>
  <si>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</si>
  <si>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</si>
  <si>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</si>
  <si>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</si>
  <si>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</si>
  <si>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</si>
  <si>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</si>
  <si>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</si>
  <si>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</si>
  <si>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</si>
  <si>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</si>
  <si>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</si>
  <si>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</si>
  <si>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</si>
  <si>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</si>
  <si>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</si>
  <si>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</si>
  <si>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</si>
  <si>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</si>
  <si>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</si>
  <si>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</si>
  <si>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</si>
  <si>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</si>
  <si>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</si>
  <si>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</si>
  <si>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</si>
  <si>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</si>
  <si>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</si>
  <si>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</si>
  <si>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</si>
  <si>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</si>
  <si>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</si>
  <si>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</si>
  <si>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</si>
  <si>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</si>
  <si>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</si>
  <si>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</si>
  <si>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</si>
  <si>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</si>
  <si>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</si>
  <si>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</si>
  <si>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</si>
  <si>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</si>
  <si>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</si>
  <si>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</si>
  <si>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</si>
  <si>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</si>
  <si>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</si>
  <si>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</si>
  <si>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</si>
  <si>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</si>
  <si>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</si>
  <si>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</si>
  <si>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</si>
  <si>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</si>
  <si>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</si>
  <si>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</si>
  <si>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</si>
  <si>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</si>
  <si>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</si>
  <si>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</si>
  <si>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</si>
  <si>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</si>
  <si>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</si>
  <si>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</si>
  <si>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</si>
  <si>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</si>
  <si>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</si>
  <si>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</si>
  <si>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</si>
  <si>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</si>
  <si>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</si>
  <si>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</si>
  <si>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</si>
  <si>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</si>
  <si>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</si>
  <si>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</si>
  <si>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</si>
  <si>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</si>
  <si>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</si>
  <si>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</si>
  <si>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</si>
  <si>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</si>
  <si>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</si>
  <si>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</si>
  <si>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</si>
  <si>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</si>
  <si>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</si>
  <si>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</si>
  <si>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</si>
  <si>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</si>
  <si>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</si>
  <si>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</si>
  <si>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</si>
  <si>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</si>
  <si>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</si>
  <si>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</si>
  <si>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</si>
  <si>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</si>
  <si>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</si>
  <si>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</si>
  <si>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</si>
  <si>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</si>
  <si>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</si>
  <si>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</si>
  <si>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</si>
  <si>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</si>
  <si>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</si>
  <si>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</si>
  <si>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</si>
  <si>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</si>
  <si>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</si>
  <si>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</si>
  <si>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</si>
  <si>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</si>
  <si>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</si>
  <si>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</si>
  <si>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</si>
  <si>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</si>
  <si>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</si>
  <si>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</si>
  <si>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</si>
  <si>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</si>
  <si>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</si>
  <si>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</si>
  <si>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</si>
  <si>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</si>
  <si>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</si>
  <si>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</si>
  <si>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</si>
  <si>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</si>
  <si>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</si>
  <si>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</si>
  <si>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</si>
  <si>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</si>
  <si>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</si>
  <si>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</si>
  <si>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</si>
  <si>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</si>
  <si>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</si>
  <si>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</si>
  <si>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</si>
  <si>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</si>
  <si>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</si>
  <si>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</si>
  <si>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</si>
  <si>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</si>
  <si>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</si>
  <si>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</si>
  <si>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</si>
  <si>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</si>
  <si>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</si>
  <si>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</si>
  <si>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</si>
  <si>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</si>
  <si>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</si>
  <si>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</si>
  <si>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</si>
  <si>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</si>
  <si>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</si>
  <si>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</si>
  <si>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</si>
  <si>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</si>
  <si>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</si>
  <si>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</si>
  <si>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</si>
  <si>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</si>
  <si>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</si>
  <si>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</si>
  <si>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</si>
  <si>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</si>
  <si>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</si>
  <si>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</si>
  <si>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</si>
  <si>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</si>
  <si>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</si>
  <si>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</si>
  <si>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</si>
  <si>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</si>
  <si>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</si>
  <si>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</si>
  <si>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</si>
  <si>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</si>
  <si>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</si>
  <si>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</si>
  <si>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</si>
  <si>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</si>
  <si>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</si>
  <si>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</si>
  <si>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</si>
  <si>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</si>
  <si>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</si>
  <si>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</si>
  <si>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</si>
  <si>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</si>
  <si>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</si>
  <si>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</si>
  <si>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</si>
  <si>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</si>
  <si>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</si>
  <si>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</si>
  <si>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</si>
  <si>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</si>
  <si>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</si>
  <si>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</si>
  <si>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</si>
  <si>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</si>
  <si>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</si>
  <si>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</si>
  <si>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</si>
  <si>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</si>
  <si>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</si>
  <si>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</si>
  <si>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</si>
  <si>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</si>
  <si>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</si>
  <si>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</si>
  <si>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</si>
  <si>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</si>
  <si>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</si>
  <si>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</si>
  <si>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</si>
  <si>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</si>
  <si>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</si>
  <si>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</si>
  <si>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</si>
  <si>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</si>
  <si>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</si>
  <si>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</si>
  <si>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</si>
  <si>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</si>
  <si>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</si>
  <si>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</si>
  <si>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</si>
  <si>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</si>
  <si>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</si>
  <si>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</si>
  <si>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</si>
  <si>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</si>
  <si>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</si>
  <si>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</si>
  <si>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</si>
  <si>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</si>
  <si>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</si>
  <si>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</si>
  <si>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</si>
  <si>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</si>
  <si>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</si>
  <si>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</si>
  <si>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</si>
  <si>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</si>
  <si>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</si>
  <si>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</si>
  <si>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</si>
  <si>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</si>
  <si>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</si>
  <si>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</si>
  <si>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</si>
  <si>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</si>
  <si>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</si>
  <si>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</si>
  <si>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</si>
  <si>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</si>
  <si>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</si>
  <si>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</si>
  <si>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</si>
  <si>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</si>
  <si>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</si>
  <si>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</si>
  <si>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</si>
  <si>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</si>
  <si>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</si>
  <si>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</si>
  <si>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</si>
  <si>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</si>
  <si>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</si>
  <si>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</si>
  <si>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</si>
  <si>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</si>
  <si>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</si>
  <si>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</si>
  <si>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</si>
  <si>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</si>
  <si>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</si>
  <si>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</si>
  <si>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</si>
  <si>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</si>
  <si>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</si>
  <si>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</si>
  <si>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</si>
  <si>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</si>
  <si>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</si>
  <si>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</si>
  <si>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</si>
  <si>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</si>
  <si>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</si>
  <si>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</si>
  <si>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</si>
  <si>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</si>
  <si>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</si>
  <si>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</si>
  <si>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</si>
  <si>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</si>
  <si>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</si>
  <si>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</si>
  <si>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</si>
  <si>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</si>
  <si>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</si>
  <si>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</si>
  <si>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</si>
  <si>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</si>
  <si>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</si>
  <si>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</si>
  <si>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</si>
  <si>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</si>
  <si>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</si>
  <si>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</si>
  <si>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</si>
  <si>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</si>
  <si>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</si>
  <si>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</si>
  <si>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</si>
  <si>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</si>
  <si>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</si>
  <si>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</si>
  <si>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</si>
  <si>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</si>
  <si>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</si>
  <si>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</si>
  <si>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</si>
  <si>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</si>
  <si>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</si>
  <si>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</si>
  <si>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</si>
  <si>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</si>
  <si>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</si>
  <si>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</si>
  <si>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</si>
  <si>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</si>
  <si>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</si>
  <si>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</si>
  <si>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</si>
  <si>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</si>
  <si>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</si>
  <si>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</si>
  <si>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</si>
  <si>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</si>
  <si>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</si>
  <si>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</si>
  <si>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</si>
  <si>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</si>
  <si>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</si>
  <si>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</si>
  <si>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</si>
  <si>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</si>
  <si>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</si>
  <si>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</si>
  <si>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</si>
  <si>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</si>
  <si>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</si>
  <si>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</si>
  <si>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</si>
  <si>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</si>
  <si>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</si>
  <si>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</si>
  <si>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</si>
  <si>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</si>
  <si>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</si>
  <si>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</si>
  <si>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</si>
  <si>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</si>
  <si>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</si>
  <si>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</si>
  <si>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</si>
  <si>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</si>
  <si>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</si>
  <si>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</si>
  <si>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</si>
  <si>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</si>
  <si>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</si>
  <si>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</si>
  <si>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</si>
  <si>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</si>
  <si>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</si>
  <si>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</si>
  <si>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</si>
  <si>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</si>
  <si>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</si>
  <si>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</si>
  <si>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</si>
  <si>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</si>
  <si>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</si>
  <si>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</si>
  <si>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</si>
  <si>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</si>
  <si>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</si>
  <si>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</si>
  <si>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</si>
  <si>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</si>
  <si>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</si>
  <si>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</si>
  <si>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</si>
  <si>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</si>
  <si>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</si>
  <si>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</si>
  <si>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</si>
  <si>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</si>
  <si>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</si>
  <si>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</si>
  <si>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</si>
  <si>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</si>
  <si>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</si>
  <si>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</si>
  <si>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</si>
  <si>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</si>
  <si>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</si>
  <si>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</si>
  <si>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</si>
  <si>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</si>
  <si>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</si>
  <si>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</si>
  <si>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</si>
  <si>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</si>
  <si>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</si>
  <si>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</si>
  <si>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</si>
  <si>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</si>
  <si>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</si>
  <si>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</si>
  <si>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</si>
  <si>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</si>
  <si>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</si>
  <si>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</si>
  <si>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</si>
  <si>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</si>
  <si>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</si>
  <si>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</si>
  <si>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</si>
  <si>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</si>
  <si>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</si>
  <si>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</si>
  <si>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</si>
  <si>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</si>
  <si>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</si>
  <si>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</si>
  <si>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</si>
  <si>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</si>
  <si>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</si>
  <si>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</si>
  <si>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</si>
  <si>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</si>
  <si>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</si>
  <si>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</si>
  <si>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</si>
  <si>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</si>
  <si>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</si>
  <si>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</si>
  <si>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</si>
  <si>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</si>
  <si>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</si>
  <si>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</si>
  <si>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</si>
  <si>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</si>
  <si>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</si>
  <si>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</si>
  <si>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</si>
  <si>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</si>
  <si>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</si>
  <si>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</si>
  <si>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</si>
  <si>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</si>
  <si>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</si>
  <si>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</si>
  <si>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</si>
  <si>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</si>
  <si>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</si>
  <si>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</si>
  <si>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</si>
  <si>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</si>
  <si>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</si>
  <si>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</si>
  <si>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</si>
  <si>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</si>
  <si>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</si>
  <si>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</si>
  <si>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</si>
  <si>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</si>
  <si>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</si>
  <si>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</si>
  <si>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</si>
  <si>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</si>
  <si>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</si>
  <si>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</si>
  <si>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</si>
  <si>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</si>
  <si>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</si>
  <si>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</si>
  <si>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</si>
  <si>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</si>
  <si>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</si>
  <si>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</si>
  <si>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</si>
  <si>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</si>
  <si>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</si>
  <si>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</si>
  <si>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</si>
  <si>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</si>
  <si>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</si>
  <si>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</si>
  <si>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</si>
  <si>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</si>
  <si>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</si>
  <si>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</si>
  <si>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</si>
  <si>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</si>
  <si>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</si>
  <si>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</si>
  <si>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</si>
  <si>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</si>
  <si>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</si>
  <si>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</si>
  <si>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</si>
  <si>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</si>
  <si>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</si>
  <si>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</si>
  <si>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</si>
  <si>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</si>
  <si>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</si>
  <si>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</si>
  <si>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</si>
  <si>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</si>
  <si>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</si>
  <si>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</si>
  <si>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</si>
  <si>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</si>
  <si>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</si>
  <si>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</si>
  <si>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</si>
  <si>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</si>
  <si>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</si>
  <si>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</si>
  <si>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</si>
  <si>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</si>
  <si>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</si>
  <si>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</si>
  <si>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</si>
  <si>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</si>
  <si>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</si>
  <si>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</si>
  <si>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</si>
  <si>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</si>
  <si>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</si>
  <si>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</si>
  <si>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</si>
  <si>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</si>
  <si>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</si>
  <si>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</si>
  <si>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</si>
  <si>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</si>
  <si>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</si>
  <si>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</si>
  <si>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</si>
  <si>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</si>
  <si>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</si>
  <si>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</si>
  <si>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</si>
  <si>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</si>
  <si>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</si>
  <si>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</si>
  <si>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</si>
  <si>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</si>
  <si>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</si>
  <si>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</si>
  <si>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</si>
  <si>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</si>
  <si>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</si>
  <si>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</si>
  <si>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</si>
  <si>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</si>
  <si>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</si>
  <si>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</si>
  <si>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</si>
  <si>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</si>
  <si>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</si>
  <si>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</si>
  <si>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</si>
  <si>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</si>
  <si>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</si>
  <si>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</si>
  <si>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</si>
  <si>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</si>
  <si>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</si>
  <si>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</si>
  <si>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</si>
  <si>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</si>
  <si>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</si>
  <si>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</si>
  <si>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</si>
  <si>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</si>
  <si>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</si>
  <si>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</si>
  <si>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</si>
  <si>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</si>
  <si>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</si>
  <si>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</si>
  <si>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</si>
  <si>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</si>
  <si>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</si>
  <si>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</si>
  <si>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</si>
  <si>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</si>
  <si>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</si>
  <si>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</si>
  <si>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</si>
  <si>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</si>
  <si>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</si>
  <si>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</si>
  <si>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</si>
  <si>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</si>
  <si>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</si>
  <si>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</si>
  <si>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</si>
  <si>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</si>
  <si>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</si>
  <si>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</si>
  <si>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</si>
  <si>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</si>
  <si>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</si>
  <si>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</si>
  <si>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</si>
  <si>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</si>
  <si>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</si>
  <si>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</si>
  <si>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</si>
  <si>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</si>
  <si>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</si>
  <si>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</si>
  <si>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</si>
  <si>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</si>
  <si>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</si>
  <si>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</si>
  <si>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</si>
  <si>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</si>
  <si>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</si>
  <si>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</si>
  <si>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</si>
  <si>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</si>
  <si>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</si>
  <si>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</si>
  <si>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</si>
  <si>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</si>
  <si>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</si>
  <si>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</si>
  <si>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</si>
  <si>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</si>
  <si>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</si>
  <si>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</si>
  <si>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</si>
  <si>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</si>
  <si>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</si>
  <si>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</si>
  <si>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</si>
  <si>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</si>
  <si>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</si>
  <si>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</si>
  <si>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</si>
  <si>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</si>
  <si>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</si>
  <si>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</si>
  <si>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</si>
  <si>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</si>
  <si>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</si>
  <si>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</si>
  <si>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</si>
  <si>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</si>
  <si>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</si>
  <si>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</si>
  <si>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</si>
  <si>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</si>
  <si>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</si>
  <si>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</si>
  <si>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</si>
  <si>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</si>
  <si>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</si>
  <si>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</si>
  <si>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</si>
  <si>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</si>
  <si>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</si>
  <si>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</si>
  <si>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</si>
  <si>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</si>
  <si>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</si>
  <si>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</si>
  <si>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</si>
  <si>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</si>
  <si>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</si>
  <si>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</si>
  <si>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</si>
  <si>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</si>
  <si>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</si>
  <si>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</si>
  <si>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</si>
  <si>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</si>
  <si>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</si>
  <si>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</si>
  <si>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</si>
  <si>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</si>
  <si>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</si>
  <si>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</si>
  <si>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</si>
  <si>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</si>
  <si>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</si>
  <si>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</si>
  <si>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</si>
  <si>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</si>
  <si>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</si>
  <si>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</si>
  <si>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</si>
  <si>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</si>
  <si>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</si>
  <si>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</si>
  <si>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</si>
  <si>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</si>
  <si>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</si>
  <si>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</si>
  <si>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</si>
  <si>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</si>
  <si>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</si>
  <si>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</si>
  <si>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</si>
  <si>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</si>
  <si>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</si>
  <si>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</si>
  <si>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</si>
  <si>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</si>
  <si>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</si>
  <si>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</si>
  <si>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</si>
  <si>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</si>
  <si>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</si>
  <si>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</si>
  <si>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</si>
  <si>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</si>
  <si>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</si>
  <si>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</si>
  <si>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</si>
  <si>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</si>
  <si>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</si>
  <si>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</si>
  <si>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</si>
  <si>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</si>
  <si>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</si>
  <si>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</si>
  <si>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</si>
  <si>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</si>
  <si>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</si>
  <si>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</si>
  <si>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</si>
  <si>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</si>
  <si>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</si>
  <si>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</si>
  <si>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</si>
  <si>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</si>
  <si>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</si>
  <si>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</si>
  <si>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</si>
  <si>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</si>
  <si>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</si>
  <si>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</si>
  <si>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</si>
  <si>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</si>
  <si>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</si>
  <si>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</si>
  <si>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</si>
  <si>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</si>
  <si>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</si>
  <si>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</si>
  <si>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</si>
  <si>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</si>
  <si>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</si>
  <si>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</si>
  <si>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</si>
  <si>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</si>
  <si>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</si>
  <si>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</si>
  <si>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</si>
  <si>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</si>
  <si>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</si>
  <si>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</si>
  <si>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</si>
  <si>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</si>
  <si>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</si>
  <si>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</si>
  <si>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</si>
  <si>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</si>
  <si>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</si>
  <si>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</si>
  <si>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</si>
  <si>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</si>
  <si>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</si>
  <si>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</si>
  <si>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</si>
  <si>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</si>
  <si>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</si>
  <si>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</si>
  <si>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</si>
  <si>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</si>
  <si>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</si>
  <si>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</si>
  <si>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</si>
  <si>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</si>
  <si>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</si>
  <si>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</si>
  <si>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</si>
  <si>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</si>
  <si>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</si>
  <si>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</si>
  <si>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</si>
  <si>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</si>
  <si>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</si>
  <si>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</si>
  <si>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</si>
  <si>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</si>
  <si>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</si>
  <si>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</si>
  <si>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</si>
  <si>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</si>
  <si>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</si>
  <si>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</si>
  <si>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</si>
  <si>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</si>
  <si>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</si>
  <si>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</si>
  <si>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</si>
  <si>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</si>
  <si>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</si>
  <si>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</si>
  <si>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</si>
  <si>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</si>
  <si>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</si>
  <si>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</si>
  <si>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</si>
  <si>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</si>
  <si>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</si>
  <si>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</si>
  <si>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</si>
  <si>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</si>
  <si>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</si>
  <si>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</si>
  <si>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</si>
  <si>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</si>
  <si>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</si>
  <si>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</si>
  <si>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</si>
  <si>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</si>
  <si>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</si>
  <si>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</si>
  <si>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</si>
  <si>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</si>
  <si>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</si>
  <si>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</si>
  <si>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</si>
  <si>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</si>
  <si>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</si>
  <si>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</si>
  <si>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</si>
  <si>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</si>
  <si>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</si>
  <si>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</si>
  <si>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</si>
  <si>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</si>
  <si>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</si>
  <si>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</si>
  <si>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</si>
  <si>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</si>
  <si>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</si>
  <si>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</si>
  <si>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</si>
  <si>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</si>
  <si>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</si>
  <si>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</si>
  <si>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</si>
  <si>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</si>
  <si>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</si>
  <si>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</si>
  <si>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</si>
  <si>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</si>
  <si>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</si>
  <si>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</si>
  <si>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</si>
  <si>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</si>
  <si>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</si>
  <si>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</si>
  <si>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</si>
  <si>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</si>
  <si>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</si>
  <si>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</si>
  <si>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</si>
  <si>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</si>
  <si>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</si>
  <si>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</si>
  <si>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</si>
  <si>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</si>
  <si>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</si>
  <si>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</si>
  <si>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</si>
  <si>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</si>
  <si>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</si>
  <si>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</si>
  <si>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</si>
  <si>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</si>
  <si>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</si>
  <si>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</si>
  <si>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</si>
  <si>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</si>
  <si>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</si>
  <si>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</si>
  <si>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</si>
  <si>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</si>
  <si>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</si>
  <si>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</si>
  <si>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</si>
  <si>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</si>
  <si>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</si>
  <si>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</si>
  <si>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</si>
  <si>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</si>
  <si>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</si>
  <si>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</si>
  <si>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</si>
  <si>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</si>
  <si>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</si>
  <si>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</si>
  <si>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</si>
  <si>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</si>
  <si>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</si>
  <si>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</si>
  <si>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</si>
  <si>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</si>
  <si>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</si>
  <si>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</si>
  <si>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</si>
  <si>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</si>
  <si>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</si>
  <si>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</si>
  <si>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</si>
  <si>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</si>
  <si>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</si>
  <si>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</si>
  <si>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</si>
  <si>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</si>
  <si>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</si>
  <si>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</si>
  <si>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</si>
  <si>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</si>
  <si>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</si>
  <si>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</si>
  <si>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</si>
  <si>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</si>
  <si>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</si>
  <si>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</si>
  <si>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</si>
  <si>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</si>
  <si>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</si>
  <si>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</si>
  <si>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</si>
  <si>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</si>
  <si>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</si>
  <si>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</si>
  <si>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</si>
  <si>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</si>
  <si>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</si>
  <si>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</si>
  <si>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</si>
  <si>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</si>
  <si>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</si>
  <si>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</si>
  <si>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</si>
  <si>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</si>
  <si>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</si>
  <si>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</si>
  <si>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</si>
  <si>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</si>
  <si>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</si>
  <si>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</si>
  <si>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</si>
  <si>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</si>
  <si>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</si>
  <si>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</si>
  <si>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</si>
  <si>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</si>
  <si>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</si>
  <si>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</si>
  <si>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</si>
  <si>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</si>
  <si>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</si>
  <si>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</si>
  <si>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</si>
  <si>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</si>
  <si>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</si>
  <si>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</si>
  <si>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</si>
  <si>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</si>
  <si>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</si>
  <si>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</si>
  <si>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</si>
  <si>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</si>
  <si>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</si>
  <si>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</si>
  <si>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</si>
  <si>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</si>
  <si>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</si>
  <si>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</si>
  <si>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</si>
  <si>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</si>
  <si>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</si>
  <si>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</si>
  <si>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</si>
  <si>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</si>
  <si>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</si>
  <si>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</si>
  <si>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</si>
  <si>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</si>
  <si>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</si>
  <si>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</si>
  <si>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</si>
  <si>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</si>
  <si>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</si>
  <si>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</si>
  <si>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</si>
  <si>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</si>
  <si>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</si>
  <si>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</si>
  <si>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</si>
  <si>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</si>
  <si>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</si>
  <si>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</si>
  <si>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</si>
  <si>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</si>
  <si>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</si>
  <si>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</si>
  <si>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</si>
  <si>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</si>
  <si>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</si>
  <si>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</si>
  <si>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</si>
  <si>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</si>
  <si>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</si>
  <si>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</si>
  <si>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</si>
  <si>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</si>
  <si>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</si>
  <si>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</si>
  <si>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</si>
  <si>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</si>
  <si>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</si>
  <si>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</si>
  <si>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</si>
  <si>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</si>
  <si>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</si>
  <si>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</si>
  <si>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</si>
  <si>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</si>
  <si>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</si>
  <si>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</si>
  <si>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</si>
  <si>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</si>
  <si>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</si>
  <si>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</si>
  <si>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</si>
  <si>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</si>
  <si>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</si>
  <si>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</si>
  <si>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</si>
  <si>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</si>
  <si>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</si>
  <si>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</si>
  <si>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</si>
  <si>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</si>
  <si>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</si>
  <si>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</si>
  <si>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</si>
  <si>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</si>
  <si>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</si>
  <si>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</si>
  <si>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</si>
  <si>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</si>
  <si>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</si>
  <si>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</si>
  <si>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</si>
  <si>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</si>
  <si>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</si>
  <si>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</si>
  <si>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</si>
  <si>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</si>
  <si>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</si>
  <si>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</si>
  <si>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</si>
  <si>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</si>
  <si>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</si>
  <si>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</si>
  <si>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</si>
  <si>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</si>
  <si>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</si>
  <si>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</si>
  <si>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</si>
  <si>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</si>
  <si>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</si>
  <si>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</si>
  <si>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</si>
  <si>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</si>
  <si>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</si>
  <si>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</si>
  <si>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</si>
  <si>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</si>
  <si>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</si>
  <si>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</si>
  <si>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</si>
  <si>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</si>
  <si>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</si>
  <si>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</si>
  <si>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</si>
  <si>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</si>
  <si>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</si>
  <si>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</si>
  <si>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</si>
  <si>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</si>
  <si>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</si>
  <si>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</si>
  <si>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</si>
  <si>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</si>
  <si>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</si>
  <si>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</si>
  <si>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</si>
  <si>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</si>
  <si>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</si>
  <si>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</si>
  <si>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</si>
  <si>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</si>
  <si>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</si>
  <si>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</si>
  <si>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</si>
  <si>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</si>
  <si>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</si>
  <si>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</si>
  <si>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</si>
  <si>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</si>
  <si>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</si>
  <si>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</si>
  <si>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</si>
  <si>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</si>
  <si>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</si>
  <si>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</si>
  <si>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</si>
  <si>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</si>
  <si>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</si>
  <si>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</si>
  <si>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</si>
  <si>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</si>
  <si>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</si>
  <si>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</si>
  <si>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</si>
  <si>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</si>
  <si>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</si>
  <si>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</si>
  <si>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</si>
  <si>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</si>
  <si>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</si>
  <si>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</si>
  <si>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</si>
  <si>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</si>
  <si>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</si>
  <si>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</si>
  <si>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</si>
  <si>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</si>
  <si>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</si>
  <si>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</si>
  <si>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</si>
  <si>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</si>
  <si>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</si>
  <si>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</si>
  <si>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</si>
  <si>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</si>
  <si>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</si>
  <si>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</si>
  <si>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</si>
  <si>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</si>
  <si>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</si>
  <si>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</si>
  <si>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</si>
  <si>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</si>
  <si>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</si>
  <si>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</si>
  <si>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</si>
  <si>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</si>
  <si>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</si>
  <si>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</si>
  <si>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</si>
  <si>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</si>
  <si>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</si>
  <si>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</si>
  <si>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</si>
  <si>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</si>
  <si>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</si>
  <si>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</si>
  <si>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</si>
  <si>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</si>
  <si>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</si>
  <si>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</si>
  <si>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</si>
  <si>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</si>
  <si>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</si>
  <si>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</si>
  <si>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</si>
  <si>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</si>
  <si>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</si>
  <si>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</si>
  <si>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</si>
  <si>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</si>
  <si>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</si>
  <si>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</si>
  <si>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</si>
  <si>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</si>
  <si>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</si>
  <si>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</si>
  <si>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</si>
  <si>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</si>
  <si>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</si>
  <si>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</si>
  <si>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</si>
  <si>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</si>
  <si>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</si>
  <si>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</si>
  <si>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</si>
  <si>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</si>
  <si>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</si>
  <si>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</si>
  <si>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</si>
  <si>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</si>
  <si>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</si>
  <si>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</si>
  <si>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</si>
  <si>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</si>
  <si>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</si>
  <si>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</si>
  <si>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</si>
  <si>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</si>
  <si>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</si>
  <si>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</si>
  <si>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</si>
  <si>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</si>
  <si>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</si>
  <si>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</si>
  <si>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</si>
  <si>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</si>
  <si>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</si>
  <si>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</si>
  <si>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</si>
  <si>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</si>
  <si>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</si>
  <si>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</si>
  <si>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</si>
  <si>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</si>
  <si>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</si>
  <si>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</si>
  <si>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</si>
  <si>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</si>
  <si>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</si>
  <si>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</si>
  <si>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</si>
  <si>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</si>
  <si>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</si>
  <si>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</si>
  <si>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</si>
  <si>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</si>
  <si>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</si>
  <si>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</si>
  <si>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</si>
  <si>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</si>
  <si>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</si>
  <si>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</si>
  <si>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</si>
  <si>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</si>
  <si>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</si>
  <si>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</si>
  <si>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</si>
  <si>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</si>
  <si>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</si>
  <si>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</si>
  <si>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</si>
  <si>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</si>
  <si>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</si>
  <si>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</si>
  <si>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</si>
  <si>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</si>
  <si>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</si>
  <si>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</si>
  <si>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</si>
  <si>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</si>
  <si>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</si>
  <si>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</si>
  <si>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</si>
  <si>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</si>
  <si>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</si>
  <si>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</si>
  <si>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</si>
  <si>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</si>
  <si>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</si>
  <si>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</si>
  <si>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</si>
  <si>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</si>
  <si>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</si>
  <si>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</si>
  <si>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</si>
  <si>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</si>
  <si>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</si>
  <si>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</si>
  <si>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</si>
  <si>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</si>
  <si>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</si>
  <si>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</si>
  <si>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</si>
  <si>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</si>
  <si>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</si>
  <si>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</si>
  <si>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</si>
  <si>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</si>
  <si>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</si>
  <si>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</si>
  <si>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</si>
  <si>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</si>
  <si>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</si>
  <si>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</si>
  <si>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</si>
  <si>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</si>
  <si>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</si>
  <si>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</si>
  <si>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</si>
  <si>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</si>
  <si>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</si>
  <si>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</si>
  <si>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</si>
  <si>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</si>
  <si>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</si>
  <si>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</si>
  <si>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</si>
  <si>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</si>
  <si>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</si>
  <si>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</si>
  <si>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</si>
  <si>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</si>
  <si>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</si>
  <si>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</si>
  <si>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</si>
  <si>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</si>
  <si>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</si>
  <si>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</si>
  <si>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</si>
  <si>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</si>
  <si>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</si>
  <si>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</si>
  <si>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</si>
  <si>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</si>
  <si>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</si>
  <si>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</si>
  <si>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</si>
  <si>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</si>
  <si>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</si>
  <si>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</si>
  <si>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</si>
  <si>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</si>
  <si>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</si>
  <si>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</si>
  <si>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</si>
  <si>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</si>
  <si>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</si>
  <si>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</si>
  <si>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</si>
  <si>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</si>
  <si>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</si>
  <si>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</si>
  <si>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</si>
  <si>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</si>
  <si>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</si>
  <si>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</si>
  <si>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</si>
  <si>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</si>
  <si>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</si>
  <si>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</si>
  <si>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</si>
  <si>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</si>
  <si>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</si>
  <si>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</si>
  <si>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</si>
  <si>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</si>
  <si>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</si>
  <si>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</si>
  <si>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</si>
  <si>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</si>
  <si>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</si>
  <si>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</si>
  <si>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</si>
  <si>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</si>
  <si>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</si>
  <si>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</si>
  <si>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</si>
  <si>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</si>
  <si>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</si>
  <si>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</si>
  <si>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</si>
  <si>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</si>
  <si>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</si>
  <si>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</si>
  <si>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</si>
  <si>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</si>
  <si>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</si>
  <si>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</si>
  <si>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</si>
  <si>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</si>
  <si>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</si>
  <si>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</si>
  <si>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</si>
  <si>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</si>
  <si>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</si>
  <si>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</si>
  <si>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</si>
  <si>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</si>
  <si>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</si>
  <si>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</si>
  <si>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</si>
  <si>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</si>
  <si>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</si>
  <si>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</si>
  <si>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</si>
  <si>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</si>
  <si>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</si>
  <si>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</si>
  <si>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</si>
  <si>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</si>
  <si>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</si>
  <si>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</si>
  <si>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</si>
  <si>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</si>
  <si>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</si>
  <si>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</si>
  <si>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</si>
  <si>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</si>
  <si>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</si>
  <si>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</si>
  <si>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</si>
  <si>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</si>
  <si>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</si>
  <si>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</si>
  <si>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</si>
  <si>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</si>
  <si>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</si>
  <si>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</si>
  <si>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</si>
  <si>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</si>
  <si>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</si>
  <si>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</si>
  <si>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</si>
  <si>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</si>
  <si>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</si>
  <si>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</si>
  <si>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</si>
  <si>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</si>
  <si>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</si>
  <si>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</si>
  <si>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</si>
  <si>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</si>
  <si>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</si>
  <si>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</si>
  <si>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</si>
  <si>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</si>
  <si>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</si>
  <si>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</si>
  <si>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</si>
  <si>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</si>
  <si>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</si>
  <si>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</si>
  <si>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</si>
  <si>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</si>
  <si>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</si>
  <si>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</si>
  <si>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</si>
  <si>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</si>
  <si>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</si>
  <si>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</si>
  <si>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</si>
  <si>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</si>
  <si>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</si>
  <si>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</si>
  <si>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</si>
  <si>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</si>
  <si>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</si>
  <si>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</si>
  <si>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</si>
  <si>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</si>
  <si>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</si>
  <si>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</si>
  <si>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</si>
  <si>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</si>
  <si>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</si>
  <si>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</si>
  <si>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</si>
  <si>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</si>
  <si>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</si>
  <si>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</si>
  <si>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</si>
  <si>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</si>
  <si>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</si>
  <si>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</si>
  <si>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</si>
  <si>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</si>
  <si>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</si>
  <si>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</si>
  <si>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</si>
  <si>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</si>
  <si>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</si>
  <si>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</si>
  <si>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</si>
  <si>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</si>
  <si>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</si>
  <si>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</si>
  <si>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</si>
  <si>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</si>
  <si>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</si>
  <si>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</si>
  <si>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</si>
  <si>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</si>
  <si>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</si>
  <si>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</si>
  <si>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</si>
  <si>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</si>
  <si>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</si>
  <si>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</si>
  <si>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</si>
  <si>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</si>
  <si>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</si>
  <si>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</si>
  <si>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</si>
  <si>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</si>
  <si>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</si>
  <si>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</si>
  <si>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</si>
  <si>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</si>
  <si>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</si>
  <si>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</si>
  <si>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</si>
  <si>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</si>
  <si>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</si>
  <si>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</si>
  <si>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</si>
  <si>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</si>
  <si>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</si>
  <si>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</si>
  <si>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</si>
  <si>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</si>
  <si>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</si>
  <si>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</si>
  <si>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</si>
  <si>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</si>
  <si>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</si>
  <si>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</si>
  <si>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</si>
  <si>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</si>
  <si>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</si>
  <si>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</si>
  <si>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</si>
  <si>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</si>
  <si>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</si>
  <si>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</si>
  <si>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</si>
  <si>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</si>
  <si>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</si>
  <si>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</si>
  <si>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</si>
  <si>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</si>
  <si>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</si>
  <si>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</si>
  <si>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</si>
  <si>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</si>
  <si>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</si>
  <si>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</si>
  <si>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</si>
  <si>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</si>
  <si>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</si>
  <si>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</si>
  <si>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</si>
  <si>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</si>
  <si>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</si>
  <si>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</si>
  <si>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</si>
  <si>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</si>
  <si>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</si>
  <si>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</si>
  <si>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</si>
  <si>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</si>
  <si>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</si>
  <si>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</si>
  <si>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</si>
  <si>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</si>
  <si>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</si>
  <si>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</si>
  <si>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</si>
  <si>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</si>
  <si>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</si>
  <si>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</si>
  <si>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</si>
  <si>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</si>
  <si>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</si>
  <si>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</si>
  <si>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</si>
  <si>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</si>
  <si>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</si>
  <si>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</si>
  <si>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</si>
  <si>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</si>
  <si>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</si>
  <si>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</si>
  <si>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</si>
  <si>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</si>
  <si>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</si>
  <si>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</si>
  <si>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</si>
  <si>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</si>
  <si>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</si>
  <si>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</si>
  <si>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</si>
  <si>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</si>
  <si>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</si>
  <si>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</si>
  <si>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</si>
  <si>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</si>
  <si>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</si>
  <si>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</si>
  <si>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</si>
  <si>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</si>
  <si>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</si>
  <si>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</si>
  <si>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</si>
  <si>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</si>
  <si>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</si>
  <si>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</si>
  <si>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</si>
  <si>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</si>
  <si>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</si>
  <si>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</si>
  <si>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</si>
  <si>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</si>
  <si>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</si>
  <si>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</si>
  <si>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</si>
  <si>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</si>
  <si>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</si>
  <si>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</si>
  <si>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</si>
  <si>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</si>
  <si>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</si>
  <si>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</si>
  <si>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</si>
  <si>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</si>
  <si>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</si>
  <si>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</si>
  <si>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</si>
  <si>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</si>
  <si>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</si>
  <si>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</si>
  <si>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</si>
  <si>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</si>
  <si>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</si>
  <si>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</si>
  <si>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</si>
  <si>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</si>
  <si>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</si>
  <si>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</si>
  <si>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</si>
  <si>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</si>
  <si>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</si>
  <si>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</si>
  <si>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</si>
  <si>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</si>
  <si>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</si>
  <si>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</si>
  <si>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</si>
  <si>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</si>
  <si>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</si>
  <si>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</si>
  <si>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</si>
  <si>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</si>
  <si>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</si>
  <si>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</si>
  <si>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</si>
  <si>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</si>
  <si>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</si>
  <si>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</si>
  <si>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</si>
  <si>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</si>
  <si>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</si>
  <si>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</si>
  <si>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</si>
  <si>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</si>
  <si>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</si>
  <si>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</si>
  <si>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</si>
  <si>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</si>
  <si>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</si>
  <si>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</si>
  <si>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</si>
  <si>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</si>
  <si>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</si>
  <si>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</si>
  <si>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</si>
  <si>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</si>
  <si>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</si>
  <si>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</si>
  <si>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</si>
  <si>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</si>
  <si>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</si>
  <si>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</si>
  <si>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</si>
  <si>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</si>
  <si>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</si>
  <si>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</si>
  <si>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</si>
  <si>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</si>
  <si>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</si>
  <si>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</si>
  <si>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</si>
  <si>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</si>
  <si>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</si>
  <si>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</si>
  <si>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</si>
  <si>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</si>
  <si>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</si>
  <si>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</si>
  <si>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</si>
  <si>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</si>
  <si>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</si>
  <si>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</si>
  <si>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</si>
  <si>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</si>
  <si>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</si>
  <si>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</si>
  <si>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</si>
  <si>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</si>
  <si>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</si>
  <si>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</si>
  <si>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</si>
  <si>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</si>
  <si>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</si>
  <si>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</si>
  <si>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</si>
  <si>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</si>
  <si>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</si>
  <si>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</si>
  <si>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</si>
  <si>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</si>
  <si>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</si>
  <si>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</si>
  <si>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</si>
  <si>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</si>
  <si>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</si>
  <si>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</si>
  <si>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</si>
  <si>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</si>
  <si>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</si>
  <si>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</si>
  <si>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</si>
  <si>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</si>
  <si>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</si>
  <si>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</si>
  <si>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</si>
  <si>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</si>
  <si>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</si>
  <si>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</si>
  <si>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</si>
  <si>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</si>
  <si>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</si>
  <si>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</si>
  <si>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</si>
  <si>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</si>
  <si>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</si>
  <si>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</si>
  <si>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</si>
  <si>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</si>
  <si>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</si>
  <si>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</si>
  <si>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</si>
  <si>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</si>
  <si>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</si>
  <si>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</si>
  <si>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</si>
  <si>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</si>
  <si>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</si>
  <si>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</si>
  <si>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</si>
  <si>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</si>
  <si>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</si>
  <si>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</si>
  <si>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</si>
  <si>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</si>
  <si>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</si>
  <si>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</si>
  <si>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</si>
  <si>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</si>
  <si>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</si>
  <si>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</si>
  <si>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</si>
  <si>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</si>
  <si>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</si>
  <si>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</si>
  <si>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</si>
  <si>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</si>
  <si>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</si>
  <si>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</si>
  <si>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</si>
  <si>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</si>
  <si>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</si>
  <si>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</si>
  <si>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</si>
  <si>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</si>
  <si>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</si>
  <si>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</si>
  <si>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</si>
  <si>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</si>
  <si>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</si>
  <si>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</si>
  <si>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</si>
  <si>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</si>
  <si>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</si>
  <si>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</si>
  <si>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</si>
  <si>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</si>
  <si>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</si>
  <si>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</si>
  <si>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</si>
  <si>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</si>
  <si>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</si>
  <si>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</si>
  <si>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</si>
  <si>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</si>
  <si>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</si>
  <si>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</si>
  <si>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</si>
  <si>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</si>
  <si>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</si>
  <si>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</si>
  <si>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</si>
  <si>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</si>
  <si>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</si>
  <si>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</si>
  <si>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</si>
  <si>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</si>
  <si>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</si>
  <si>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</si>
  <si>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</si>
  <si>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</si>
  <si>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</si>
  <si>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</si>
  <si>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</si>
  <si>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</si>
  <si>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</si>
  <si>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</si>
  <si>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</si>
  <si>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</si>
  <si>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</si>
  <si>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</si>
  <si>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</si>
  <si>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</si>
  <si>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</si>
  <si>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</si>
  <si>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</si>
  <si>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</si>
  <si>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</si>
  <si>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</si>
  <si>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</si>
  <si>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</si>
  <si>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</si>
  <si>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</si>
  <si>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</si>
  <si>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</si>
  <si>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</si>
  <si>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</si>
  <si>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</si>
  <si>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</si>
  <si>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</si>
  <si>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</si>
  <si>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</si>
  <si>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</si>
  <si>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</si>
  <si>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</si>
  <si>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</si>
  <si>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</si>
  <si>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</si>
  <si>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</si>
  <si>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</si>
  <si>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</si>
  <si>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</si>
  <si>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</si>
  <si>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</si>
  <si>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</si>
  <si>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</si>
  <si>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</si>
  <si>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</si>
  <si>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</si>
  <si>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</si>
  <si>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</si>
  <si>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</si>
  <si>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</si>
  <si>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</si>
  <si>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</si>
  <si>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</si>
  <si>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</si>
  <si>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</si>
  <si>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</si>
  <si>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</si>
  <si>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</si>
  <si>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</si>
  <si>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</si>
  <si>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</si>
  <si>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</si>
  <si>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</si>
  <si>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</si>
  <si>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</si>
  <si>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</si>
  <si>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</si>
  <si>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</si>
  <si>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</si>
  <si>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</si>
  <si>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</si>
  <si>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</si>
  <si>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</si>
  <si>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</si>
  <si>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</si>
  <si>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</si>
  <si>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</si>
  <si>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</si>
  <si>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</si>
  <si>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</si>
  <si>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</si>
  <si>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</si>
  <si>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</si>
  <si>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</si>
  <si>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</si>
  <si>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</si>
  <si>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</si>
  <si>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</si>
  <si>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</si>
  <si>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</si>
  <si>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</si>
  <si>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</si>
  <si>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</si>
  <si>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</si>
  <si>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</si>
  <si>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</si>
  <si>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</si>
  <si>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</si>
  <si>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</si>
  <si>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</si>
  <si>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</si>
  <si>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</si>
  <si>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</si>
  <si>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</si>
  <si>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</si>
  <si>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</si>
  <si>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</si>
  <si>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</si>
  <si>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</si>
  <si>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</si>
  <si>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</si>
  <si>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</si>
  <si>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</si>
  <si>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</si>
  <si>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</si>
  <si>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</si>
  <si>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</si>
  <si>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</si>
  <si>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</si>
  <si>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</si>
  <si>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</si>
  <si>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</si>
  <si>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</si>
  <si>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</si>
  <si>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</si>
  <si>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</si>
  <si>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</si>
  <si>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</si>
  <si>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</si>
  <si>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</si>
  <si>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</si>
  <si>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</si>
  <si>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</si>
  <si>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</si>
  <si>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</si>
  <si>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</si>
  <si>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</si>
  <si>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</si>
  <si>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</si>
  <si>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</si>
  <si>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</si>
  <si>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</si>
  <si>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</si>
  <si>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</si>
  <si>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</si>
  <si>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</si>
  <si>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</si>
  <si>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</si>
  <si>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</si>
  <si>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</si>
  <si>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</si>
  <si>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</si>
  <si>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</si>
  <si>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</si>
  <si>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</si>
  <si>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</si>
  <si>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</si>
  <si>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</si>
  <si>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</si>
  <si>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</si>
  <si>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</si>
  <si>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</si>
  <si>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</si>
  <si>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</si>
  <si>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</si>
  <si>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</si>
  <si>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</si>
  <si>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</si>
  <si>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</si>
  <si>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</si>
  <si>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</si>
  <si>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</si>
  <si>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</si>
  <si>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</si>
  <si>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</si>
  <si>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</si>
  <si>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</si>
  <si>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</si>
  <si>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</si>
  <si>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</si>
  <si>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</si>
  <si>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</si>
  <si>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</si>
  <si>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</si>
  <si>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</si>
  <si>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</si>
  <si>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</si>
  <si>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</si>
  <si>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</si>
  <si>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</si>
  <si>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</si>
  <si>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</si>
  <si>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</si>
  <si>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</si>
  <si>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</si>
  <si>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</si>
  <si>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</si>
  <si>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</si>
  <si>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</si>
  <si>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</si>
  <si>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</si>
  <si>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</si>
  <si>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</si>
  <si>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</si>
  <si>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</si>
  <si>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</si>
  <si>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</si>
  <si>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</si>
  <si>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</si>
  <si>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</si>
  <si>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</si>
  <si>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</si>
  <si>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</si>
  <si>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</si>
  <si>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</si>
  <si>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</si>
  <si>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</si>
  <si>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</si>
  <si>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</si>
  <si>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</si>
  <si>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</si>
  <si>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</si>
  <si>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</si>
  <si>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</si>
  <si>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</si>
  <si>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</si>
  <si>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</si>
  <si>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</si>
  <si>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</si>
  <si>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</si>
  <si>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</si>
  <si>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</si>
  <si>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</si>
  <si>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</si>
  <si>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</si>
  <si>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</si>
  <si>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</si>
  <si>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</si>
  <si>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</si>
  <si>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</si>
  <si>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</si>
  <si>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</si>
  <si>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</si>
  <si>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</si>
  <si>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</si>
  <si>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</si>
  <si>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</si>
  <si>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</si>
  <si>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</si>
  <si>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</si>
  <si>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</si>
  <si>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</si>
  <si>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</si>
  <si>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</si>
  <si>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</si>
  <si>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</si>
  <si>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</si>
  <si>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</si>
  <si>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</si>
  <si>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</si>
  <si>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</si>
  <si>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</si>
  <si>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</si>
  <si>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</si>
  <si>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</si>
  <si>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</si>
  <si>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</si>
  <si>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</si>
  <si>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</si>
  <si>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</si>
  <si>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</si>
  <si>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</si>
  <si>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</si>
  <si>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</si>
  <si>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</si>
  <si>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</si>
  <si>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</si>
  <si>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</si>
  <si>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</si>
  <si>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</si>
  <si>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</si>
  <si>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</si>
  <si>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</si>
  <si>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</si>
  <si>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</si>
  <si>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</si>
  <si>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</si>
  <si>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</si>
  <si>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</si>
  <si>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</si>
  <si>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</si>
  <si>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</si>
  <si>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</si>
  <si>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</si>
  <si>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</si>
  <si>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</si>
  <si>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</si>
  <si>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</si>
  <si>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</si>
  <si>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</si>
  <si>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</si>
  <si>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</si>
  <si>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</si>
  <si>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</si>
  <si>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</si>
  <si>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</si>
  <si>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</si>
  <si>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</si>
  <si>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</si>
  <si>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</si>
  <si>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</si>
  <si>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</si>
  <si>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</si>
  <si>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</si>
  <si>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</si>
  <si>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</si>
  <si>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</si>
  <si>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</si>
  <si>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</si>
  <si>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</si>
  <si>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</si>
  <si>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</si>
  <si>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</si>
  <si>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</si>
  <si>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</si>
  <si>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</si>
  <si>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</si>
  <si>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</si>
  <si>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</si>
  <si>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</si>
  <si>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</si>
  <si>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</si>
  <si>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</si>
  <si>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</si>
  <si>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</si>
  <si>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</si>
  <si>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</si>
  <si>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</si>
  <si>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</si>
  <si>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</si>
  <si>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</si>
  <si>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</si>
  <si>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</si>
  <si>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</si>
  <si>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</si>
  <si>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</si>
  <si>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</si>
  <si>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</si>
  <si>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</si>
  <si>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</si>
  <si>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</si>
  <si>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</si>
  <si>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</si>
  <si>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</si>
  <si>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</si>
  <si>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</si>
  <si>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</si>
  <si>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</si>
  <si>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</si>
  <si>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</si>
  <si>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</si>
  <si>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</si>
  <si>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</si>
  <si>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</si>
  <si>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</si>
  <si>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</si>
  <si>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</si>
  <si>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</si>
  <si>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</si>
  <si>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</si>
  <si>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</si>
  <si>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</si>
  <si>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</si>
  <si>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</si>
  <si>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</si>
  <si>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</si>
  <si>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</si>
  <si>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</si>
  <si>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</si>
  <si>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</si>
  <si>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</si>
  <si>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</si>
  <si>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</si>
  <si>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</si>
  <si>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</si>
  <si>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</si>
  <si>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</si>
  <si>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</si>
  <si>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</si>
  <si>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</si>
  <si>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</si>
  <si>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</si>
  <si>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</si>
  <si>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</si>
  <si>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</si>
  <si>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</si>
  <si>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</si>
  <si>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</si>
  <si>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</si>
  <si>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</si>
  <si>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</si>
  <si>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</si>
  <si>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</si>
  <si>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</si>
  <si>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</si>
  <si>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</si>
  <si>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</si>
  <si>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</si>
  <si>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</si>
  <si>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</si>
  <si>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</si>
  <si>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</si>
  <si>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</si>
  <si>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</si>
  <si>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</si>
  <si>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</si>
  <si>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</si>
  <si>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</si>
  <si>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</si>
  <si>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</si>
  <si>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</si>
  <si>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</si>
  <si>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</si>
  <si>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</si>
  <si>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</si>
  <si>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</si>
  <si>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</si>
  <si>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</si>
  <si>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</si>
  <si>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</si>
  <si>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</si>
  <si>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</si>
  <si>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</si>
  <si>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</si>
  <si>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</si>
  <si>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</si>
  <si>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</si>
  <si>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</si>
  <si>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</si>
  <si>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</si>
  <si>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</si>
  <si>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</si>
  <si>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</si>
  <si>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</si>
  <si>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</si>
  <si>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</si>
  <si>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</si>
  <si>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</si>
  <si>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</si>
  <si>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</si>
  <si>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</si>
  <si>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</si>
  <si>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</si>
  <si>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</si>
  <si>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</si>
  <si>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</si>
  <si>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</si>
  <si>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</si>
  <si>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</si>
  <si>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</si>
  <si>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</si>
  <si>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</si>
  <si>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</si>
  <si>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</si>
  <si>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</si>
  <si>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</si>
  <si>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</si>
  <si>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</si>
  <si>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</si>
  <si>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</si>
  <si>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</si>
  <si>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</si>
  <si>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</si>
  <si>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</si>
  <si>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</si>
  <si>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</si>
  <si>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</si>
  <si>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</si>
  <si>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</si>
  <si>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</si>
  <si>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</si>
  <si>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</si>
  <si>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</si>
  <si>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</si>
  <si>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</si>
  <si>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</si>
  <si>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</si>
  <si>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</si>
  <si>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</si>
  <si>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</si>
  <si>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</si>
  <si>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</si>
  <si>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</si>
  <si>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</si>
  <si>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</si>
  <si>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</si>
  <si>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</si>
  <si>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</si>
  <si>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</si>
  <si>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</si>
  <si>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</si>
  <si>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</si>
  <si>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</si>
  <si>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</si>
  <si>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</si>
  <si>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</si>
  <si>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</si>
  <si>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</si>
  <si>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</si>
  <si>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</si>
  <si>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</si>
  <si>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</si>
  <si>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</si>
  <si>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</si>
  <si>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</si>
  <si>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</si>
  <si>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</si>
  <si>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</si>
  <si>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</si>
  <si>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</si>
  <si>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</si>
  <si>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</si>
  <si>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</si>
  <si>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</si>
  <si>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</si>
  <si>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</si>
  <si>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</si>
  <si>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</si>
  <si>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</si>
  <si>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</si>
  <si>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</si>
  <si>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</si>
  <si>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</si>
  <si>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</si>
  <si>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</si>
  <si>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</si>
  <si>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</si>
  <si>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</si>
  <si>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</si>
  <si>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</si>
  <si>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</si>
  <si>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</si>
  <si>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</si>
  <si>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</si>
  <si>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</si>
  <si>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</si>
  <si>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</si>
  <si>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</si>
  <si>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</si>
  <si>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</si>
  <si>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</si>
  <si>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</si>
  <si>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</si>
  <si>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</si>
  <si>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</si>
  <si>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</si>
  <si>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</si>
  <si>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</si>
  <si>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</si>
  <si>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</si>
  <si>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</si>
  <si>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</si>
  <si>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</si>
  <si>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</si>
  <si>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</si>
  <si>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</si>
  <si>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</si>
  <si>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</si>
  <si>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</si>
  <si>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</si>
  <si>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</si>
  <si>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</si>
  <si>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</si>
  <si>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</si>
  <si>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</si>
  <si>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</si>
  <si>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</si>
  <si>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</si>
  <si>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</si>
  <si>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</si>
  <si>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</si>
  <si>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</si>
  <si>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</si>
  <si>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</si>
  <si>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</si>
  <si>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</si>
  <si>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</si>
  <si>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</si>
  <si>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</si>
  <si>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</si>
  <si>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</si>
  <si>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</si>
  <si>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</si>
  <si>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</si>
  <si>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</si>
  <si>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</si>
  <si>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</si>
  <si>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</si>
  <si>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</si>
  <si>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</si>
  <si>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</si>
  <si>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</si>
  <si>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</si>
  <si>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</si>
  <si>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</si>
  <si>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</si>
  <si>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</si>
  <si>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</si>
  <si>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</si>
  <si>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</si>
  <si>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</si>
  <si>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</si>
  <si>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</si>
  <si>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</si>
  <si>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</si>
  <si>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</si>
  <si>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</si>
  <si>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</si>
  <si>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</si>
  <si>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</si>
  <si>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</si>
  <si>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</si>
  <si>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</si>
  <si>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</si>
  <si>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</si>
  <si>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</si>
  <si>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</si>
  <si>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</si>
  <si>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</si>
  <si>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</si>
  <si>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</si>
  <si>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</si>
  <si>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</si>
  <si>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</si>
  <si>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</si>
  <si>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</si>
  <si>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</si>
  <si>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</si>
  <si>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</si>
  <si>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</si>
  <si>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</si>
  <si>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</si>
  <si>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</si>
  <si>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</si>
  <si>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</si>
  <si>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</si>
  <si>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</si>
  <si>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</si>
  <si>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</si>
  <si>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</si>
  <si>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</si>
  <si>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</si>
  <si>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</si>
  <si>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</si>
  <si>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</si>
  <si>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</si>
  <si>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</si>
  <si>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</si>
  <si>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</si>
  <si>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</si>
  <si>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</si>
  <si>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</si>
  <si>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</si>
  <si>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</si>
  <si>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</si>
  <si>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</si>
  <si>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</si>
  <si>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</si>
  <si>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</si>
  <si>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</si>
  <si>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</si>
  <si>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</si>
  <si>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</si>
  <si>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</si>
  <si>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</si>
  <si>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</si>
  <si>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</si>
  <si>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</si>
  <si>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</si>
  <si>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</si>
  <si>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</si>
  <si>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</si>
  <si>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</si>
  <si>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</si>
  <si>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</si>
  <si>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</si>
  <si>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</si>
  <si>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</si>
  <si>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</si>
  <si>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</si>
  <si>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</si>
  <si>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</si>
  <si>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</si>
  <si>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</si>
  <si>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</si>
  <si>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</si>
  <si>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</si>
  <si>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</si>
  <si>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</si>
  <si>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</si>
  <si>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</si>
  <si>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</si>
  <si>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</si>
  <si>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</si>
  <si>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</si>
  <si>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</si>
  <si>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</si>
  <si>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</si>
  <si>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</si>
  <si>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</si>
  <si>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</si>
  <si>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</si>
  <si>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</si>
  <si>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</si>
  <si>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</si>
  <si>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</si>
  <si>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</si>
  <si>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</si>
  <si>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</si>
  <si>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</si>
  <si>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</si>
  <si>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</si>
  <si>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</si>
  <si>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</si>
  <si>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</si>
  <si>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</si>
  <si>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</si>
  <si>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</si>
  <si>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</si>
  <si>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</si>
  <si>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</si>
  <si>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</si>
  <si>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</si>
  <si>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</si>
  <si>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</si>
  <si>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</si>
  <si>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</si>
  <si>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</si>
  <si>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</si>
  <si>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</si>
  <si>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</si>
  <si>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</si>
  <si>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</si>
  <si>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</si>
  <si>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</si>
  <si>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</si>
  <si>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</si>
  <si>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</si>
  <si>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</si>
  <si>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</si>
  <si>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</si>
  <si>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</si>
  <si>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</si>
  <si>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</si>
  <si>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</si>
  <si>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</si>
  <si>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</si>
  <si>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</si>
  <si>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</si>
  <si>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</si>
  <si>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</si>
  <si>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</si>
  <si>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</si>
  <si>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</si>
  <si>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</si>
  <si>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</si>
  <si>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</si>
  <si>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</si>
  <si>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</si>
  <si>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</si>
  <si>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</si>
  <si>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</si>
  <si>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</si>
  <si>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</si>
  <si>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</si>
  <si>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</si>
  <si>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</si>
  <si>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</si>
  <si>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</si>
  <si>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</si>
  <si>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</si>
  <si>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</si>
  <si>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</si>
  <si>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</si>
  <si>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</si>
  <si>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</si>
  <si>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</si>
  <si>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</si>
  <si>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</si>
  <si>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</si>
  <si>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</si>
  <si>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</si>
  <si>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</si>
  <si>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</si>
  <si>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</si>
  <si>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</si>
  <si>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</si>
  <si>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</si>
  <si>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</si>
  <si>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</si>
  <si>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</si>
  <si>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</si>
  <si>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</si>
  <si>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</si>
  <si>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</si>
  <si>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</si>
  <si>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</si>
  <si>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</si>
  <si>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</si>
  <si>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</si>
  <si>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</si>
  <si>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</si>
  <si>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</si>
  <si>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</si>
  <si>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</si>
  <si>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</si>
  <si>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</si>
  <si>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</si>
  <si>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</si>
  <si>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</si>
  <si>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</si>
  <si>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</si>
  <si>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</si>
  <si>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</si>
  <si>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</si>
  <si>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</si>
  <si>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</si>
  <si>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</si>
  <si>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</si>
  <si>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</si>
  <si>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</si>
  <si>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</si>
  <si>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</si>
  <si>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</si>
  <si>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</si>
  <si>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</si>
  <si>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</si>
  <si>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</si>
  <si>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</si>
  <si>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</si>
  <si>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</si>
  <si>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</si>
  <si>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</si>
  <si>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</si>
  <si>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</si>
  <si>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</si>
  <si>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</si>
  <si>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</si>
  <si>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</si>
  <si>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</si>
  <si>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</si>
  <si>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</si>
  <si>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</si>
  <si>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</si>
  <si>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</si>
  <si>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</si>
  <si>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</si>
  <si>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</si>
  <si>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</si>
  <si>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</si>
  <si>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</si>
  <si>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</si>
  <si>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</si>
  <si>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</si>
  <si>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</si>
  <si>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</si>
  <si>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</si>
  <si>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</si>
  <si>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</si>
  <si>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</si>
  <si>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</si>
  <si>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</si>
  <si>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</si>
  <si>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</si>
  <si>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</si>
  <si>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</si>
  <si>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</si>
  <si>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</si>
  <si>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</si>
  <si>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</si>
  <si>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</si>
  <si>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</si>
  <si>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</si>
  <si>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</si>
  <si>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</si>
  <si>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</si>
  <si>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</si>
  <si>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</si>
  <si>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</si>
  <si>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</si>
  <si>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</si>
  <si>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</si>
  <si>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</si>
  <si>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</si>
  <si>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</si>
  <si>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</si>
  <si>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</si>
  <si>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</si>
  <si>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</si>
  <si>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</si>
  <si>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</si>
  <si>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</si>
  <si>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</si>
  <si>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</si>
  <si>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</si>
  <si>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</si>
  <si>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</si>
  <si>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</si>
  <si>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</si>
  <si>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</si>
  <si>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</si>
  <si>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</si>
  <si>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</si>
  <si>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</si>
  <si>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</si>
  <si>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</si>
  <si>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</si>
  <si>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</si>
  <si>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</si>
  <si>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</si>
  <si>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</si>
  <si>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</si>
  <si>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</si>
  <si>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</si>
  <si>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</si>
  <si>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</si>
  <si>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</si>
  <si>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</si>
  <si>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</si>
  <si>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</si>
  <si>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</si>
  <si>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</si>
  <si>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</si>
  <si>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</si>
  <si>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</si>
  <si>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</si>
  <si>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</si>
  <si>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</si>
  <si>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</si>
  <si>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</si>
  <si>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</si>
  <si>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</si>
  <si>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</si>
  <si>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</si>
  <si>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</si>
  <si>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</si>
  <si>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</si>
  <si>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</si>
  <si>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</si>
  <si>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</si>
  <si>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</si>
  <si>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</si>
  <si>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</si>
  <si>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</si>
  <si>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</si>
  <si>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</si>
  <si>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</si>
  <si>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</si>
  <si>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</si>
  <si>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</si>
  <si>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</si>
  <si>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</si>
  <si>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</si>
  <si>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</si>
  <si>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</si>
  <si>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</si>
  <si>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</si>
  <si>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</si>
  <si>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</si>
  <si>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</si>
  <si>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</si>
  <si>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</si>
  <si>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</si>
  <si>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</si>
  <si>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</si>
  <si>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</si>
  <si>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</si>
  <si>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</si>
  <si>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</si>
  <si>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</si>
  <si>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</si>
  <si>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</si>
  <si>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</si>
  <si>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</si>
  <si>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</si>
  <si>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</si>
  <si>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</si>
  <si>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</si>
  <si>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</si>
  <si>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</si>
  <si>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</si>
  <si>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</si>
  <si>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</si>
  <si>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</si>
  <si>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</si>
  <si>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</si>
  <si>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</si>
  <si>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</si>
  <si>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</si>
  <si>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</si>
  <si>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</si>
  <si>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</si>
  <si>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</si>
  <si>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</si>
  <si>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</si>
  <si>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</si>
  <si>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</si>
  <si>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</si>
  <si>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</si>
  <si>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</si>
  <si>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</si>
  <si>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</si>
  <si>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</si>
  <si>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</si>
  <si>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</si>
  <si>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</si>
  <si>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</si>
  <si>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</si>
  <si>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</si>
  <si>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</si>
  <si>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</si>
  <si>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</si>
  <si>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</si>
  <si>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</si>
  <si>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</si>
  <si>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</si>
  <si>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</si>
  <si>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</si>
  <si>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</si>
  <si>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</si>
  <si>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</si>
  <si>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</si>
  <si>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</si>
  <si>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</si>
  <si>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</si>
  <si>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</si>
  <si>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</si>
  <si>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</si>
  <si>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</si>
  <si>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</si>
  <si>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</si>
  <si>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</si>
  <si>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</si>
  <si>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</si>
  <si>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</si>
  <si>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</si>
  <si>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</si>
  <si>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</si>
  <si>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</si>
  <si>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</si>
  <si>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</si>
  <si>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</si>
  <si>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</si>
  <si>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</si>
  <si>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</si>
  <si>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</si>
  <si>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</si>
  <si>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</si>
  <si>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</si>
  <si>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</si>
  <si>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</si>
  <si>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</si>
  <si>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</si>
  <si>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</si>
  <si>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</si>
  <si>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</si>
  <si>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</si>
  <si>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</si>
  <si>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</si>
  <si>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</si>
  <si>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</si>
  <si>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</si>
  <si>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</si>
  <si>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</si>
  <si>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</si>
  <si>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</si>
  <si>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</si>
  <si>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</si>
  <si>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</si>
  <si>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</si>
  <si>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</si>
  <si>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</si>
  <si>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</si>
  <si>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</si>
  <si>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</si>
  <si>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</si>
  <si>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</si>
  <si>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</si>
  <si>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</si>
  <si>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</si>
  <si>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</si>
  <si>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</si>
  <si>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</si>
  <si>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</si>
  <si>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</si>
  <si>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</si>
  <si>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</si>
  <si>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</si>
  <si>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</si>
  <si>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</si>
  <si>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</si>
  <si>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</si>
  <si>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</si>
  <si>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</si>
  <si>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</si>
  <si>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</si>
  <si>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</si>
  <si>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</si>
  <si>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</si>
  <si>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</si>
  <si>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</si>
  <si>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</si>
  <si>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</si>
  <si>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</si>
  <si>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</si>
  <si>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</si>
  <si>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</si>
  <si>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</si>
  <si>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</si>
  <si>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</si>
  <si>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</si>
  <si>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</si>
  <si>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</si>
  <si>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</si>
  <si>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</si>
  <si>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</si>
  <si>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</si>
  <si>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</si>
  <si>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</si>
  <si>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</si>
  <si>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</si>
  <si>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</si>
  <si>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</si>
  <si>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</si>
  <si>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</si>
  <si>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</si>
  <si>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</si>
  <si>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</si>
  <si>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</si>
  <si>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</si>
  <si>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</si>
  <si>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</si>
  <si>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</si>
  <si>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</si>
  <si>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</si>
  <si>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</si>
  <si>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</si>
  <si>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</si>
  <si>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</si>
  <si>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</si>
  <si>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</si>
  <si>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</si>
  <si>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</si>
  <si>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</si>
  <si>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</si>
  <si>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</si>
  <si>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</si>
  <si>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</si>
  <si>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</si>
  <si>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</si>
  <si>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</si>
  <si>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</si>
  <si>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</si>
  <si>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</si>
  <si>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</si>
  <si>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</si>
  <si>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</si>
  <si>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</si>
  <si>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</si>
  <si>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</si>
  <si>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</si>
  <si>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</si>
  <si>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</si>
  <si>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</si>
  <si>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</si>
  <si>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</si>
  <si>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</si>
  <si>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</si>
  <si>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</si>
  <si>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</si>
  <si>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</si>
  <si>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</si>
  <si>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</si>
  <si>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</si>
  <si>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</si>
  <si>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</si>
  <si>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</si>
  <si>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</si>
  <si>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</si>
  <si>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</si>
  <si>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</si>
  <si>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</si>
  <si>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</si>
  <si>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</si>
  <si>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</si>
  <si>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</si>
  <si>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</si>
  <si>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</si>
  <si>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</si>
  <si>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</si>
  <si>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</si>
  <si>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</si>
  <si>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</si>
  <si>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</si>
  <si>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</si>
  <si>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</si>
  <si>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</si>
  <si>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</si>
  <si>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</si>
  <si>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</si>
  <si>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</si>
  <si>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</si>
  <si>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</si>
  <si>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</si>
  <si>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</si>
  <si>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</si>
  <si>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</si>
  <si>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</si>
  <si>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</si>
  <si>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</si>
  <si>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</si>
  <si>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</si>
  <si>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</si>
  <si>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</si>
  <si>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</si>
  <si>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</si>
  <si>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</si>
  <si>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</si>
  <si>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</si>
  <si>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</si>
  <si>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</si>
  <si>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</si>
  <si>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</si>
  <si>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</si>
  <si>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</si>
  <si>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</si>
  <si>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</si>
  <si>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</si>
  <si>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</si>
  <si>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</si>
  <si>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</si>
  <si>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</si>
  <si>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</si>
  <si>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</si>
  <si>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</si>
  <si>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</si>
  <si>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</si>
  <si>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</si>
  <si>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</si>
  <si>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</si>
  <si>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</si>
  <si>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</si>
  <si>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</si>
  <si>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</si>
  <si>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</si>
  <si>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</si>
  <si>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</si>
  <si>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</si>
  <si>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</si>
  <si>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</si>
  <si>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</si>
  <si>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</si>
  <si>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</si>
  <si>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</si>
  <si>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</si>
  <si>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</si>
  <si>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</si>
  <si>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</si>
  <si>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</si>
  <si>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</si>
  <si>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</si>
  <si>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</si>
  <si>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</si>
  <si>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</si>
  <si>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</si>
  <si>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</si>
  <si>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</si>
  <si>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</si>
  <si>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</si>
  <si>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</si>
  <si>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</si>
  <si>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</si>
  <si>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</si>
  <si>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</si>
  <si>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</si>
  <si>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</si>
  <si>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</si>
  <si>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</si>
  <si>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</si>
  <si>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</si>
  <si>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</si>
  <si>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</si>
  <si>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</si>
  <si>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</si>
  <si>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</si>
  <si>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</si>
  <si>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</si>
  <si>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</si>
  <si>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</si>
  <si>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</si>
  <si>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</si>
  <si>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</si>
  <si>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</si>
  <si>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</si>
  <si>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</si>
  <si>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</si>
  <si>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</si>
  <si>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</si>
  <si>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</si>
  <si>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</si>
  <si>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</si>
  <si>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</si>
  <si>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</si>
  <si>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</si>
  <si>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</si>
  <si>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</si>
  <si>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</si>
  <si>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</si>
  <si>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</si>
  <si>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</si>
  <si>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</si>
  <si>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</si>
  <si>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</si>
  <si>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</si>
  <si>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</si>
  <si>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</si>
  <si>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</si>
  <si>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</si>
  <si>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</si>
  <si>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</si>
  <si>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</si>
  <si>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</si>
  <si>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</si>
  <si>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</si>
  <si>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</si>
  <si>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</si>
  <si>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</si>
  <si>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</si>
  <si>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</si>
  <si>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</si>
  <si>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</si>
  <si>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</si>
  <si>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</si>
  <si>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</si>
  <si>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</si>
  <si>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</si>
  <si>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</si>
  <si>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</si>
  <si>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</si>
  <si>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</si>
  <si>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</si>
  <si>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</si>
  <si>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</si>
  <si>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</si>
  <si>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</si>
  <si>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</si>
  <si>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</si>
  <si>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</si>
  <si>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</si>
  <si>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</si>
  <si>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</si>
  <si>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</si>
  <si>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</si>
  <si>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</si>
  <si>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</si>
  <si>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</si>
  <si>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</si>
  <si>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</si>
  <si>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</si>
  <si>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</si>
  <si>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</si>
  <si>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</si>
  <si>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</si>
  <si>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</si>
  <si>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</si>
  <si>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</si>
  <si>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</si>
  <si>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</si>
  <si>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</si>
  <si>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</si>
  <si>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</si>
  <si>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</si>
  <si>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</si>
  <si>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</si>
  <si>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</si>
  <si>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</si>
  <si>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</si>
  <si>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</si>
  <si>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</si>
  <si>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</si>
  <si>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</si>
  <si>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</si>
  <si>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</si>
  <si>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</si>
  <si>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</si>
  <si>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</si>
  <si>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</si>
  <si>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</si>
  <si>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</si>
  <si>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</si>
  <si>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</si>
  <si>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</si>
  <si>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</si>
  <si>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</si>
  <si>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</si>
  <si>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</si>
  <si>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</si>
  <si>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</si>
  <si>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</si>
  <si>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</si>
  <si>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</si>
  <si>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</si>
  <si>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</si>
  <si>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</si>
  <si>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</si>
  <si>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</si>
  <si>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</si>
  <si>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</si>
  <si>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</si>
  <si>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</si>
  <si>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</si>
  <si>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</si>
  <si>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</si>
  <si>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</si>
  <si>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</si>
  <si>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</si>
  <si>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</si>
  <si>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</si>
  <si>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</si>
  <si>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</si>
  <si>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</si>
  <si>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</si>
  <si>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</si>
  <si>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</si>
  <si>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</si>
  <si>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</si>
  <si>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</si>
  <si>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</si>
  <si>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</si>
  <si>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</si>
  <si>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</si>
  <si>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</si>
  <si>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</si>
  <si>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</si>
  <si>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</si>
  <si>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</si>
  <si>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</si>
  <si>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</si>
  <si>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</si>
  <si>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</si>
  <si>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</si>
  <si>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</si>
  <si>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</si>
  <si>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</si>
  <si>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</si>
  <si>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</si>
  <si>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</si>
  <si>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</si>
  <si>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</si>
  <si>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</si>
  <si>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</si>
  <si>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</si>
  <si>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</si>
  <si>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</si>
  <si>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</si>
  <si>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</si>
  <si>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</si>
  <si>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</si>
  <si>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</si>
  <si>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</si>
  <si>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</si>
  <si>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</si>
  <si>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</si>
  <si>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</si>
  <si>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</si>
  <si>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</si>
  <si>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</si>
  <si>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</si>
  <si>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</si>
  <si>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</si>
  <si>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</si>
  <si>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</si>
  <si>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</si>
  <si>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</si>
  <si>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</si>
  <si>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</si>
  <si>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</si>
  <si>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</si>
  <si>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</si>
  <si>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</si>
  <si>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</si>
  <si>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</si>
  <si>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</si>
  <si>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</si>
  <si>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</si>
  <si>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</si>
  <si>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</si>
  <si>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</si>
  <si>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</si>
  <si>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</si>
  <si>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</si>
  <si>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</si>
  <si>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</si>
  <si>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</si>
  <si>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</si>
  <si>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</si>
  <si>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</si>
  <si>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</si>
  <si>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</si>
  <si>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</si>
  <si>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</si>
  <si>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</si>
  <si>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</si>
  <si>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</si>
  <si>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</si>
  <si>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</si>
  <si>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</si>
  <si>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</si>
  <si>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</si>
  <si>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</si>
  <si>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</si>
  <si>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</si>
  <si>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</si>
  <si>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</si>
  <si>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</si>
  <si>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</si>
  <si>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</si>
  <si>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</si>
  <si>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</si>
  <si>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</si>
  <si>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</si>
  <si>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</si>
  <si>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</si>
  <si>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</si>
  <si>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</si>
  <si>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</si>
  <si>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</si>
  <si>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</si>
  <si>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</si>
  <si>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</si>
  <si>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</si>
  <si>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</si>
  <si>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</si>
  <si>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</si>
  <si>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</si>
  <si>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</si>
  <si>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</si>
  <si>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</si>
  <si>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</si>
  <si>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</si>
  <si>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</si>
  <si>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</si>
  <si>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</si>
  <si>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</si>
  <si>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</si>
  <si>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</si>
  <si>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</si>
  <si>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</si>
  <si>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</si>
  <si>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</si>
  <si>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</si>
  <si>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</si>
  <si>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</si>
  <si>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</si>
  <si>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</si>
  <si>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</si>
  <si>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</si>
  <si>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</si>
  <si>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</si>
  <si>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</si>
  <si>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</si>
  <si>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</si>
  <si>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</si>
  <si>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</si>
  <si>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</si>
  <si>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</si>
  <si>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</si>
  <si>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</si>
  <si>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</si>
  <si>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</si>
  <si>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</si>
  <si>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</si>
  <si>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</si>
  <si>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</si>
  <si>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</si>
  <si>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</si>
  <si>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</si>
  <si>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</si>
  <si>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</si>
  <si>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</si>
  <si>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</si>
  <si>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</si>
  <si>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</si>
  <si>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</si>
  <si>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</si>
  <si>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</si>
  <si>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</si>
  <si>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</si>
  <si>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</si>
  <si>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</si>
  <si>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</si>
  <si>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</si>
  <si>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</si>
  <si>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</si>
  <si>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</si>
  <si>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</si>
  <si>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</si>
  <si>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</si>
  <si>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</si>
  <si>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</si>
  <si>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</si>
  <si>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</si>
  <si>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</si>
  <si>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</si>
  <si>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</si>
  <si>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</si>
  <si>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</si>
  <si>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</si>
  <si>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</si>
  <si>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</si>
  <si>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</si>
  <si>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</si>
  <si>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</si>
  <si>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</si>
  <si>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</si>
  <si>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</si>
  <si>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</si>
  <si>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</si>
  <si>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</si>
  <si>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</si>
  <si>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</si>
  <si>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</si>
  <si>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</si>
  <si>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</si>
  <si>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</si>
  <si>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</si>
  <si>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</si>
  <si>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</si>
  <si>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</si>
  <si>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</si>
  <si>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</si>
  <si>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</si>
  <si>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</si>
  <si>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</si>
  <si>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</si>
  <si>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</si>
  <si>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</si>
  <si>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</si>
  <si>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</si>
  <si>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</si>
  <si>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</si>
  <si>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</si>
  <si>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</si>
  <si>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</si>
  <si>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</si>
  <si>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</si>
  <si>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</si>
  <si>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</si>
  <si>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</si>
  <si>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</si>
  <si>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</si>
  <si>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</si>
  <si>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</si>
  <si>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</si>
  <si>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</si>
  <si>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</si>
  <si>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</si>
  <si>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</si>
  <si>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</si>
  <si>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</si>
  <si>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</si>
  <si>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</si>
  <si>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</si>
  <si>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</si>
  <si>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</si>
  <si>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</si>
  <si>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</si>
  <si>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</si>
  <si>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</si>
  <si>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</si>
  <si>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</si>
  <si>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</si>
  <si>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</si>
  <si>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</si>
  <si>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</si>
  <si>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</si>
  <si>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</si>
  <si>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</si>
  <si>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</si>
  <si>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</si>
  <si>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</si>
  <si>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</si>
  <si>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</si>
  <si>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</si>
  <si>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</si>
  <si>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</si>
  <si>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</si>
  <si>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</si>
  <si>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</si>
  <si>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</si>
  <si>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</si>
  <si>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</si>
  <si>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</si>
  <si>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</si>
  <si>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</si>
  <si>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</si>
  <si>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</si>
  <si>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</si>
  <si>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</si>
  <si>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</si>
  <si>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</si>
  <si>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</si>
  <si>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</si>
  <si>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</si>
  <si>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</si>
  <si>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</si>
  <si>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</si>
  <si>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</si>
  <si>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</si>
  <si>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</si>
  <si>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</si>
  <si>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</si>
  <si>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</si>
  <si>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</si>
  <si>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</si>
  <si>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</si>
  <si>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</si>
  <si>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</si>
  <si>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</si>
  <si>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</si>
  <si>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</si>
  <si>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</si>
  <si>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</si>
  <si>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</si>
  <si>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</si>
  <si>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</si>
  <si>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</si>
  <si>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</si>
  <si>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</si>
  <si>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</si>
  <si>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</si>
  <si>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</si>
  <si>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</si>
  <si>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</si>
  <si>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</si>
  <si>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</si>
  <si>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</si>
  <si>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</si>
  <si>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</si>
  <si>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</si>
  <si>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</si>
  <si>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</si>
  <si>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</si>
  <si>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</si>
  <si>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</si>
  <si>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</si>
  <si>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</si>
  <si>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</si>
  <si>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</si>
  <si>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</si>
  <si>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</si>
  <si>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</si>
  <si>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</si>
  <si>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</si>
  <si>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</si>
  <si>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</si>
  <si>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</si>
  <si>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</si>
  <si>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</si>
  <si>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</si>
  <si>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</si>
  <si>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</si>
  <si>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</si>
  <si>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</si>
  <si>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</si>
  <si>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</si>
  <si>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</si>
  <si>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</si>
  <si>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</si>
  <si>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</si>
  <si>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</si>
  <si>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</si>
  <si>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</si>
  <si>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</si>
  <si>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</si>
  <si>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</si>
  <si>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</si>
  <si>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</si>
  <si>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</si>
  <si>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</si>
  <si>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</si>
  <si>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</si>
  <si>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</si>
  <si>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</si>
  <si>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</si>
  <si>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</si>
  <si>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</si>
  <si>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</si>
  <si>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</si>
  <si>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</si>
  <si>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</si>
  <si>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</si>
  <si>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</si>
  <si>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</si>
  <si>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</si>
  <si>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</si>
  <si>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</si>
  <si>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</si>
  <si>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</si>
  <si>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</si>
  <si>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</si>
  <si>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</si>
  <si>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</si>
  <si>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</si>
  <si>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</si>
  <si>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</si>
  <si>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</si>
  <si>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</si>
  <si>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</si>
  <si>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</si>
  <si>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</si>
  <si>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</si>
  <si>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</si>
  <si>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</si>
  <si>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</si>
  <si>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</si>
  <si>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</si>
  <si>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</si>
  <si>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</si>
  <si>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</si>
  <si>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</si>
  <si>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</si>
  <si>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</si>
  <si>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</si>
  <si>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</si>
  <si>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</si>
  <si>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</si>
  <si>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</si>
  <si>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</si>
  <si>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</si>
  <si>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</si>
  <si>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</si>
  <si>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</si>
  <si>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</si>
  <si>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</si>
  <si>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</si>
  <si>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</si>
  <si>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</si>
  <si>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</si>
  <si>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</si>
  <si>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</si>
  <si>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</si>
  <si>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</si>
  <si>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</si>
  <si>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</si>
  <si>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</si>
  <si>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</si>
  <si>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</si>
  <si>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</si>
  <si>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</si>
  <si>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</si>
  <si>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</si>
  <si>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</si>
  <si>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</si>
  <si>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</si>
  <si>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</si>
  <si>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</si>
  <si>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</si>
  <si>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</si>
  <si>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</si>
  <si>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</si>
  <si>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</si>
  <si>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</si>
  <si>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</si>
  <si>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</si>
  <si>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</si>
  <si>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</si>
  <si>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</si>
  <si>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</si>
  <si>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</si>
  <si>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</si>
  <si>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</si>
  <si>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</si>
  <si>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</si>
  <si>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</si>
  <si>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</si>
  <si>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</si>
  <si>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</si>
  <si>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</si>
  <si>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</si>
  <si>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</si>
  <si>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</si>
  <si>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</si>
  <si>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</si>
  <si>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</si>
  <si>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</si>
  <si>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</si>
  <si>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</si>
  <si>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</si>
  <si>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</si>
  <si>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</si>
  <si>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</si>
  <si>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</si>
  <si>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</si>
  <si>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</si>
  <si>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</si>
  <si>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</si>
  <si>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</si>
  <si>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</si>
  <si>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</si>
  <si>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</si>
  <si>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</si>
  <si>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</si>
  <si>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</si>
  <si>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</si>
  <si>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</si>
  <si>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</si>
  <si>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</si>
  <si>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</si>
  <si>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</si>
  <si>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</si>
  <si>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</si>
  <si>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</si>
  <si>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</si>
  <si>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</si>
  <si>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</si>
  <si>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</si>
  <si>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</si>
  <si>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</si>
  <si>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</si>
  <si>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</si>
  <si>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</si>
  <si>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</si>
  <si>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</si>
  <si>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</si>
  <si>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</si>
  <si>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</si>
  <si>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</si>
  <si>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</si>
  <si>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</si>
  <si>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</si>
  <si>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</si>
  <si>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</si>
  <si>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</si>
  <si>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</si>
  <si>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</si>
  <si>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</si>
  <si>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</si>
  <si>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</si>
  <si>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</si>
  <si>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</si>
  <si>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</si>
  <si>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</si>
  <si>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</si>
  <si>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</si>
  <si>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</si>
  <si>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</si>
  <si>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</si>
  <si>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</si>
  <si>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</si>
  <si>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</si>
  <si>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</si>
  <si>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</si>
  <si>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</si>
  <si>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</si>
  <si>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</si>
  <si>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</si>
  <si>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</si>
  <si>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</si>
  <si>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</si>
  <si>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</si>
  <si>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</si>
  <si>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</si>
  <si>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</si>
  <si>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</si>
  <si>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</si>
  <si>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</si>
  <si>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</si>
  <si>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</si>
  <si>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</si>
  <si>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</si>
  <si>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</si>
  <si>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</si>
  <si>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</si>
  <si>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</si>
  <si>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</si>
  <si>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</si>
  <si>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</si>
  <si>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</si>
  <si>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</si>
  <si>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</si>
  <si>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</si>
  <si>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</si>
  <si>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</si>
  <si>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</si>
  <si>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</si>
  <si>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</si>
  <si>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</si>
  <si>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</si>
  <si>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</si>
  <si>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</si>
  <si>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</si>
  <si>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</si>
  <si>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</si>
  <si>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</si>
  <si>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</si>
  <si>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</si>
  <si>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</si>
  <si>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</si>
  <si>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</si>
  <si>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</si>
  <si>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</si>
  <si>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</si>
  <si>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</si>
  <si>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</si>
  <si>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</si>
  <si>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</si>
  <si>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</si>
  <si>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</si>
  <si>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</si>
  <si>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</si>
  <si>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</si>
  <si>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</si>
  <si>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</si>
  <si>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</si>
  <si>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</si>
  <si>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</si>
  <si>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</si>
  <si>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</si>
  <si>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</si>
  <si>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</si>
  <si>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</si>
  <si>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</si>
  <si>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</si>
  <si>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</si>
  <si>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</si>
  <si>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</si>
  <si>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</si>
  <si>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</si>
  <si>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</si>
  <si>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</si>
  <si>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</si>
  <si>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</si>
  <si>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</si>
  <si>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</si>
  <si>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</si>
  <si>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</si>
  <si>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</si>
  <si>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</si>
  <si>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</si>
  <si>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</si>
  <si>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</si>
  <si>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</si>
  <si>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</si>
  <si>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</si>
  <si>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</si>
  <si>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</si>
  <si>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</si>
  <si>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</si>
  <si>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</si>
  <si>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</si>
  <si>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</si>
  <si>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</si>
  <si>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</si>
  <si>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</si>
  <si>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</si>
  <si>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</si>
  <si>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</si>
  <si>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</si>
  <si>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</si>
  <si>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</si>
  <si>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</si>
  <si>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</si>
  <si>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</si>
  <si>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</si>
  <si>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</si>
  <si>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</si>
  <si>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</si>
  <si>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</si>
  <si>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</si>
  <si>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</si>
  <si>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</si>
  <si>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</si>
  <si>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</si>
  <si>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</si>
  <si>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</si>
  <si>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</si>
  <si>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</si>
  <si>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</si>
  <si>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</si>
  <si>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</si>
  <si>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</si>
  <si>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</si>
  <si>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</si>
  <si>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</si>
  <si>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</si>
  <si>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</si>
  <si>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</si>
  <si>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</si>
  <si>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</si>
  <si>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</si>
  <si>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</si>
  <si>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</si>
  <si>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</si>
  <si>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</si>
  <si>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</si>
  <si>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</si>
  <si>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</si>
  <si>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</si>
  <si>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</si>
  <si>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</si>
  <si>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</si>
  <si>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</si>
  <si>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</si>
  <si>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</si>
  <si>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</si>
  <si>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</si>
  <si>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</si>
  <si>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</si>
  <si>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</si>
  <si>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</si>
  <si>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</si>
  <si>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</si>
  <si>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</si>
  <si>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</si>
  <si>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</si>
  <si>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</si>
  <si>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</si>
  <si>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</si>
  <si>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</si>
  <si>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</si>
  <si>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</si>
  <si>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</si>
  <si>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</si>
  <si>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</si>
  <si>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</si>
  <si>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</si>
  <si>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</si>
  <si>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</si>
  <si>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</si>
  <si>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</si>
  <si>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</si>
  <si>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</si>
  <si>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</si>
  <si>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</si>
  <si>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</si>
  <si>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</si>
  <si>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</si>
  <si>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</si>
  <si>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</si>
  <si>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</si>
  <si>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</si>
  <si>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</si>
  <si>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</si>
  <si>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</si>
  <si>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</si>
  <si>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</si>
  <si>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</si>
  <si>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</si>
  <si>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</si>
  <si>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</si>
  <si>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</si>
  <si>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</si>
  <si>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</si>
  <si>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</si>
  <si>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</si>
  <si>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</si>
  <si>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</si>
  <si>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</si>
  <si>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</si>
  <si>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</si>
  <si>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</si>
  <si>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</si>
  <si>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</si>
  <si>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</si>
  <si>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</si>
  <si>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</si>
  <si>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</si>
  <si>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</si>
  <si>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</si>
  <si>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</si>
  <si>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</si>
  <si>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</si>
  <si>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</si>
  <si>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</si>
  <si>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</si>
  <si>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</si>
  <si>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</si>
  <si>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</si>
  <si>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</si>
  <si>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</si>
  <si>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</si>
  <si>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</si>
  <si>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</si>
  <si>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</si>
  <si>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</si>
  <si>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</si>
  <si>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</si>
  <si>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</si>
  <si>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</si>
  <si>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</si>
  <si>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</si>
  <si>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</si>
  <si>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</si>
  <si>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</si>
  <si>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</si>
  <si>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</si>
  <si>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</si>
  <si>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</si>
  <si>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</si>
  <si>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</si>
  <si>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</si>
  <si>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</si>
  <si>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</si>
  <si>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</si>
  <si>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</si>
  <si>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</si>
  <si>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</si>
  <si>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</si>
  <si>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</si>
  <si>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</si>
  <si>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</si>
  <si>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</si>
  <si>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</si>
  <si>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</si>
  <si>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</si>
  <si>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</si>
  <si>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</si>
  <si>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</si>
  <si>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</si>
  <si>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</si>
  <si>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</si>
  <si>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</si>
  <si>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</si>
  <si>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</si>
  <si>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</si>
  <si>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</si>
  <si>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</si>
  <si>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</si>
  <si>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</si>
  <si>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</si>
  <si>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</si>
  <si>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</si>
  <si>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</si>
  <si>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</si>
  <si>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</si>
  <si>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</si>
  <si>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</si>
  <si>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</si>
  <si>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</si>
  <si>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</si>
  <si>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</si>
  <si>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</si>
  <si>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</si>
  <si>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</si>
  <si>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</si>
  <si>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</si>
  <si>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</si>
  <si>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</si>
  <si>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</si>
  <si>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</si>
  <si>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</si>
  <si>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</si>
  <si>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</si>
  <si>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</si>
  <si>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</si>
  <si>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</si>
  <si>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</si>
  <si>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</si>
  <si>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</si>
  <si>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</si>
  <si>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</si>
  <si>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</si>
  <si>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</si>
  <si>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</si>
  <si>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</si>
  <si>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</si>
  <si>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</si>
  <si>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</si>
  <si>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</si>
  <si>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</si>
  <si>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</si>
  <si>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</si>
  <si>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</si>
  <si>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</si>
  <si>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</si>
  <si>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</si>
  <si>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</si>
  <si>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</si>
  <si>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</si>
  <si>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</si>
  <si>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</si>
  <si>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</si>
  <si>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</si>
  <si>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</si>
  <si>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</si>
  <si>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</si>
  <si>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</si>
  <si>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</si>
  <si>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</si>
  <si>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</si>
  <si>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</si>
  <si>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</si>
  <si>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</si>
  <si>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</si>
  <si>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</si>
  <si>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</si>
  <si>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</si>
  <si>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</si>
  <si>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</si>
  <si>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</si>
  <si>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</si>
  <si>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</si>
  <si>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</si>
  <si>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</si>
  <si>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</si>
  <si>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</si>
  <si>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</si>
  <si>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</si>
  <si>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</si>
  <si>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</si>
  <si>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</si>
  <si>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</si>
  <si>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</si>
  <si>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</si>
  <si>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</si>
  <si>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</si>
  <si>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</si>
  <si>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</si>
  <si>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</si>
  <si>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</si>
  <si>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</si>
  <si>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</si>
  <si>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</si>
  <si>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</si>
  <si>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</si>
  <si>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</si>
  <si>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</si>
  <si>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</si>
  <si>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</si>
  <si>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</si>
  <si>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</si>
  <si>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</si>
  <si>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</si>
  <si>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</si>
  <si>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</si>
  <si>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</si>
  <si>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</si>
  <si>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</si>
  <si>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</si>
  <si>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</si>
  <si>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</si>
  <si>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</si>
  <si>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</si>
  <si>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</si>
  <si>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</si>
  <si>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</si>
  <si>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</si>
  <si>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</si>
  <si>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</si>
  <si>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</si>
  <si>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</si>
  <si>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</si>
  <si>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</si>
  <si>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</si>
  <si>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</si>
  <si>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</si>
  <si>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</si>
  <si>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</si>
  <si>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</si>
  <si>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</si>
  <si>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</si>
  <si>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</si>
  <si>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</si>
  <si>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</si>
  <si>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</si>
  <si>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</si>
  <si>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</si>
  <si>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</si>
  <si>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</si>
  <si>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</si>
  <si>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</si>
  <si>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</si>
  <si>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</si>
  <si>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</si>
  <si>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</si>
  <si>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</si>
  <si>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</si>
  <si>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</si>
  <si>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</si>
  <si>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</si>
  <si>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</si>
  <si>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</si>
  <si>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</si>
  <si>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</si>
  <si>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</si>
  <si>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</si>
  <si>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</si>
  <si>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</si>
  <si>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</si>
  <si>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</si>
  <si>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</si>
  <si>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</si>
  <si>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</si>
  <si>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</si>
  <si>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</si>
  <si>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</si>
  <si>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</si>
  <si>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</si>
  <si>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</si>
  <si>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</si>
  <si>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</si>
  <si>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</si>
  <si>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</si>
  <si>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</si>
  <si>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</si>
  <si>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</si>
  <si>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</si>
  <si>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</si>
  <si>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</si>
  <si>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</si>
  <si>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</si>
  <si>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</si>
  <si>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</si>
  <si>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</si>
  <si>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</si>
  <si>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</si>
  <si>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</si>
  <si>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</si>
  <si>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</si>
  <si>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</si>
  <si>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</si>
  <si>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</si>
  <si>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</si>
  <si>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</si>
  <si>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</si>
  <si>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</si>
  <si>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</si>
  <si>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</si>
  <si>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</si>
  <si>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</si>
  <si>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</si>
  <si>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</si>
  <si>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</si>
  <si>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</si>
  <si>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</si>
  <si>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</si>
  <si>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</si>
  <si>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</si>
  <si>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</si>
  <si>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</si>
  <si>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</si>
  <si>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</si>
  <si>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</si>
  <si>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</si>
  <si>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</si>
  <si>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</si>
  <si>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</si>
  <si>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</si>
  <si>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</si>
  <si>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</si>
  <si>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</si>
  <si>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</si>
  <si>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</si>
  <si>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</si>
  <si>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</si>
  <si>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</si>
  <si>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</si>
  <si>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</si>
  <si>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</si>
  <si>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</si>
  <si>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</si>
  <si>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</si>
  <si>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</si>
  <si>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</si>
  <si>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</si>
  <si>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</si>
  <si>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</si>
  <si>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</si>
  <si>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</si>
  <si>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</si>
  <si>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</si>
  <si>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</si>
  <si>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</si>
  <si>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</si>
  <si>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</si>
  <si>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</si>
  <si>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</si>
  <si>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</si>
  <si>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</si>
  <si>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</si>
  <si>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</si>
  <si>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</si>
  <si>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</si>
  <si>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</si>
  <si>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</si>
  <si>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</si>
  <si>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</si>
  <si>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</si>
  <si>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</si>
  <si>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</si>
  <si>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</si>
  <si>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</si>
  <si>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</si>
  <si>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</si>
  <si>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</si>
  <si>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</si>
  <si>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</si>
  <si>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</si>
  <si>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</si>
  <si>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</si>
  <si>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</si>
  <si>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</si>
  <si>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</si>
  <si>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</si>
  <si>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</si>
  <si>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</si>
  <si>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</si>
  <si>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</si>
  <si>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</si>
  <si>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</si>
  <si>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</si>
  <si>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</si>
  <si>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</si>
  <si>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</si>
  <si>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</si>
  <si>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</si>
  <si>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</si>
  <si>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</si>
  <si>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</si>
  <si>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</si>
  <si>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</si>
  <si>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</si>
  <si>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</si>
  <si>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</si>
  <si>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</si>
  <si>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</si>
  <si>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</si>
  <si>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</si>
  <si>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</si>
  <si>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</si>
  <si>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</si>
  <si>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</si>
  <si>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</si>
  <si>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</si>
  <si>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</si>
  <si>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</si>
  <si>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</si>
  <si>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</si>
  <si>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</si>
  <si>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</si>
  <si>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</si>
  <si>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</si>
  <si>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</si>
  <si>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</si>
  <si>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</si>
  <si>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</si>
  <si>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</si>
  <si>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</si>
  <si>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</si>
  <si>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</si>
  <si>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</si>
  <si>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</si>
  <si>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</si>
  <si>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</si>
  <si>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</si>
  <si>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</si>
  <si>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</si>
  <si>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</si>
  <si>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</si>
  <si>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</si>
  <si>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</si>
  <si>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</si>
  <si>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</si>
  <si>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</si>
  <si>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</si>
  <si>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</si>
  <si>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</si>
  <si>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</si>
  <si>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</si>
  <si>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</si>
  <si>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</si>
  <si>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</si>
  <si>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</si>
  <si>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</si>
  <si>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</si>
  <si>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</si>
  <si>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</si>
  <si>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</si>
  <si>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</si>
  <si>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</si>
  <si>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</si>
  <si>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</si>
  <si>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</si>
  <si>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</si>
  <si>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</si>
  <si>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</si>
  <si>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</si>
  <si>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</si>
  <si>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</si>
  <si>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</si>
  <si>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</si>
  <si>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</si>
  <si>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</si>
  <si>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</si>
  <si>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</si>
  <si>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</si>
  <si>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</si>
  <si>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</si>
  <si>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</si>
  <si>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</si>
  <si>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</si>
  <si>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</si>
  <si>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</si>
  <si>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</si>
  <si>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</si>
  <si>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</si>
  <si>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</si>
  <si>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</si>
  <si>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</si>
  <si>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</si>
  <si>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</si>
  <si>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</si>
  <si>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</si>
  <si>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</si>
  <si>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</si>
  <si>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</si>
  <si>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</si>
  <si>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</si>
  <si>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</si>
  <si>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</si>
  <si>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</si>
  <si>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</si>
  <si>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</si>
  <si>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</si>
  <si>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</si>
  <si>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</si>
  <si>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</si>
  <si>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</si>
  <si>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</si>
  <si>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</si>
  <si>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</si>
  <si>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</si>
  <si>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</si>
  <si>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</si>
  <si>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</si>
  <si>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</si>
  <si>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</si>
  <si>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</si>
  <si>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</si>
  <si>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</si>
  <si>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</si>
  <si>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</si>
  <si>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</si>
  <si>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</si>
  <si>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</si>
  <si>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</si>
  <si>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</si>
  <si>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</si>
  <si>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</si>
  <si>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</si>
  <si>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</si>
  <si>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</si>
  <si>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</si>
  <si>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</si>
  <si>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</si>
  <si>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</si>
  <si>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</si>
  <si>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</si>
  <si>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</si>
  <si>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</si>
  <si>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</si>
  <si>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</si>
  <si>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</si>
  <si>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</si>
  <si>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</si>
  <si>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</si>
  <si>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</si>
  <si>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</si>
  <si>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</si>
  <si>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</si>
  <si>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</si>
  <si>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</si>
  <si>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</si>
  <si>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</si>
  <si>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</si>
  <si>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</si>
  <si>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</si>
  <si>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</si>
  <si>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</si>
  <si>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</si>
  <si>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</si>
  <si>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</si>
  <si>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</si>
  <si>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</si>
  <si>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</si>
  <si>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</si>
  <si>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</si>
  <si>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</si>
  <si>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</si>
  <si>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</si>
  <si>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</si>
  <si>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</si>
  <si>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</si>
  <si>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</si>
  <si>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</si>
  <si>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</si>
  <si>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</si>
  <si>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</si>
  <si>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</si>
  <si>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</si>
  <si>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</si>
  <si>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</si>
  <si>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</si>
  <si>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</si>
  <si>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</si>
  <si>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</si>
  <si>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</si>
  <si>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</si>
  <si>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</si>
  <si>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</si>
  <si>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</si>
  <si>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</si>
  <si>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</si>
  <si>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</si>
  <si>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</si>
  <si>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</si>
  <si>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</si>
  <si>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</si>
  <si>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</si>
  <si>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</si>
  <si>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</si>
  <si>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</si>
  <si>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</si>
  <si>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</si>
  <si>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</si>
  <si>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</si>
  <si>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</si>
  <si>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</si>
  <si>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</si>
  <si>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</si>
  <si>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</si>
  <si>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</si>
  <si>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</si>
  <si>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</si>
  <si>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</si>
  <si>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</si>
  <si>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</si>
  <si>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</si>
  <si>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</si>
  <si>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</si>
  <si>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</si>
  <si>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</si>
  <si>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</si>
  <si>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</si>
  <si>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</si>
  <si>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</si>
  <si>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</si>
  <si>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</si>
  <si>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</si>
  <si>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</si>
  <si>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</si>
  <si>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</si>
  <si>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</si>
  <si>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</si>
  <si>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</si>
  <si>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</si>
  <si>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</si>
  <si>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</si>
  <si>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</si>
  <si>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</si>
  <si>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</si>
  <si>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</si>
  <si>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</si>
  <si>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</si>
  <si>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</si>
  <si>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</si>
  <si>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</si>
  <si>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</si>
  <si>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</si>
  <si>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</si>
  <si>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</si>
  <si>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</si>
  <si>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</si>
  <si>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</si>
  <si>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</si>
  <si>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</si>
  <si>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</si>
  <si>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</si>
  <si>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</si>
  <si>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</si>
  <si>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</si>
  <si>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</si>
  <si>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</si>
  <si>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</si>
  <si>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</si>
  <si>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</si>
  <si>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</si>
  <si>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</si>
  <si>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</si>
  <si>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</si>
  <si>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</si>
  <si>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</si>
  <si>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</si>
  <si>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</si>
  <si>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</si>
  <si>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</si>
  <si>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</si>
  <si>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</si>
  <si>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</si>
  <si>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</si>
  <si>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</si>
  <si>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</si>
  <si>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</si>
  <si>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</si>
  <si>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</si>
  <si>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</si>
  <si>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</si>
  <si>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</si>
  <si>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</si>
  <si>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</si>
  <si>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</si>
  <si>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</si>
  <si>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</si>
  <si>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</si>
  <si>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</si>
  <si>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</si>
  <si>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</si>
  <si>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</si>
  <si>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</si>
  <si>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</si>
  <si>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</si>
  <si>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</si>
  <si>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</si>
  <si>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</si>
  <si>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</si>
  <si>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</si>
  <si>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</si>
  <si>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</si>
  <si>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</si>
  <si>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</si>
  <si>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</si>
  <si>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</si>
  <si>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</si>
  <si>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</si>
  <si>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</si>
  <si>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</si>
  <si>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</si>
  <si>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</si>
  <si>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</si>
  <si>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</si>
  <si>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</si>
  <si>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</si>
  <si>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</si>
  <si>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</si>
  <si>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</si>
  <si>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</si>
  <si>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</si>
  <si>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</si>
  <si>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</si>
  <si>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</si>
  <si>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</si>
  <si>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</si>
  <si>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</si>
  <si>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</si>
  <si>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</si>
  <si>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</si>
  <si>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</si>
  <si>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</si>
  <si>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</si>
  <si>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</si>
  <si>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</si>
  <si>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</si>
  <si>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</si>
  <si>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</si>
  <si>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</si>
  <si>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</si>
  <si>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</si>
  <si>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</si>
  <si>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</si>
  <si>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</si>
  <si>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</si>
  <si>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</si>
  <si>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</si>
  <si>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</si>
  <si>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</si>
  <si>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</si>
  <si>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</si>
  <si>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</si>
  <si>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</si>
  <si>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</si>
  <si>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</si>
  <si>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</si>
  <si>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</si>
  <si>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</si>
  <si>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</si>
  <si>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</si>
  <si>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</si>
  <si>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</si>
  <si>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</si>
  <si>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</si>
  <si>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</si>
  <si>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</si>
  <si>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</si>
  <si>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</si>
  <si>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</si>
  <si>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</si>
  <si>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</si>
  <si>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</si>
  <si>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</si>
  <si>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</si>
  <si>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</si>
  <si>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</si>
  <si>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</si>
  <si>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</si>
  <si>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</si>
  <si>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</si>
  <si>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</si>
  <si>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</si>
  <si>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</si>
  <si>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</si>
  <si>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</si>
  <si>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</si>
  <si>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</si>
  <si>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</si>
  <si>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</si>
  <si>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</si>
  <si>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</si>
  <si>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</si>
  <si>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</si>
  <si>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</si>
  <si>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</si>
  <si>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</si>
  <si>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</si>
  <si>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</si>
  <si>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</si>
  <si>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</si>
  <si>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</si>
  <si>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</si>
  <si>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</si>
  <si>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</si>
  <si>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</si>
  <si>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</si>
  <si>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</si>
  <si>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</si>
  <si>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</si>
  <si>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</si>
  <si>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</si>
  <si>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</si>
  <si>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</si>
  <si>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</si>
  <si>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</si>
  <si>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</si>
  <si>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</si>
  <si>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</si>
  <si>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</si>
  <si>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</si>
  <si>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</si>
  <si>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</si>
  <si>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</si>
  <si>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</si>
  <si>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</si>
  <si>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</si>
  <si>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</si>
  <si>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</si>
  <si>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</si>
  <si>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</si>
  <si>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</si>
  <si>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</si>
  <si>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</si>
  <si>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</si>
  <si>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</si>
  <si>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</si>
  <si>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</si>
  <si>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</si>
  <si>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</si>
  <si>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</si>
  <si>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</si>
  <si>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</si>
  <si>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</si>
  <si>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</si>
  <si>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</si>
  <si>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</si>
  <si>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</si>
  <si>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</si>
  <si>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</si>
  <si>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</si>
  <si>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</si>
  <si>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</si>
  <si>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</si>
  <si>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</si>
  <si>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</si>
  <si>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</si>
  <si>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</si>
  <si>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</si>
  <si>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</si>
  <si>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</si>
  <si>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</si>
  <si>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</si>
  <si>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</si>
  <si>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</si>
  <si>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</si>
  <si>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</si>
  <si>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</si>
  <si>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</si>
  <si>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</si>
  <si>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</si>
  <si>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</si>
  <si>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</si>
  <si>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</si>
  <si>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</si>
  <si>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</si>
  <si>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</si>
  <si>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</si>
  <si>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</si>
  <si>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</si>
  <si>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</si>
  <si>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</si>
  <si>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</si>
  <si>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</si>
  <si>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</si>
  <si>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</si>
  <si>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</si>
  <si>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</si>
  <si>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</si>
  <si>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</si>
  <si>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</si>
  <si>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</si>
  <si>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</si>
  <si>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</si>
  <si>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</si>
  <si>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</si>
  <si>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</si>
  <si>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</si>
  <si>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</si>
  <si>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</si>
  <si>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</si>
  <si>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</si>
  <si>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</si>
  <si>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</si>
  <si>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</si>
  <si>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</si>
  <si>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</si>
  <si>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</si>
  <si>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</si>
  <si>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</si>
  <si>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</si>
  <si>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</si>
  <si>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</si>
  <si>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</si>
  <si>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</si>
  <si>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</si>
  <si>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</si>
  <si>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</si>
  <si>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</si>
  <si>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</si>
  <si>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</si>
  <si>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</si>
  <si>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</si>
  <si>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</si>
  <si>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</si>
  <si>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</si>
  <si>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</si>
  <si>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</si>
  <si>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</si>
  <si>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</si>
  <si>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</si>
  <si>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</si>
  <si>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</si>
  <si>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</si>
  <si>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</si>
  <si>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</si>
  <si>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</si>
  <si>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</si>
  <si>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</si>
  <si>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</si>
  <si>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</si>
  <si>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</si>
  <si>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</si>
  <si>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</si>
  <si>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</si>
  <si>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</si>
  <si>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</si>
  <si>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</si>
  <si>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</si>
  <si>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</si>
  <si>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</si>
  <si>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</si>
  <si>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</si>
  <si>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</si>
  <si>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</si>
  <si>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</si>
  <si>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</si>
  <si>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</si>
  <si>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</si>
  <si>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</si>
  <si>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</si>
  <si>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</si>
  <si>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</si>
  <si>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</si>
  <si>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</si>
  <si>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</si>
  <si>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</si>
  <si>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</si>
  <si>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</si>
  <si>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</si>
  <si>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</si>
  <si>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</si>
  <si>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</si>
  <si>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</si>
  <si>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</si>
  <si>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</si>
  <si>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</si>
  <si>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</si>
  <si>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</si>
  <si>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</si>
  <si>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</si>
  <si>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</si>
  <si>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</si>
  <si>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</si>
  <si>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</si>
  <si>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</si>
  <si>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</si>
  <si>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</si>
  <si>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</si>
  <si>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</si>
  <si>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</si>
  <si>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</si>
  <si>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</si>
  <si>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</si>
  <si>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</si>
  <si>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</si>
  <si>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</si>
  <si>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</si>
  <si>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</si>
  <si>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</si>
  <si>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</si>
  <si>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</si>
  <si>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</si>
  <si>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</si>
  <si>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</si>
  <si>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</si>
  <si>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</si>
  <si>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</si>
  <si>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</si>
  <si>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</si>
  <si>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</si>
  <si>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</si>
  <si>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</si>
  <si>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</si>
  <si>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</si>
  <si>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</si>
  <si>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</si>
  <si>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</si>
  <si>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</si>
  <si>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</si>
  <si>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</si>
  <si>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</si>
  <si>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</si>
  <si>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</si>
  <si>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</si>
  <si>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</si>
  <si>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</si>
  <si>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</si>
  <si>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</si>
  <si>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</si>
  <si>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</si>
  <si>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</si>
  <si>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</si>
  <si>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</si>
  <si>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</si>
  <si>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</si>
  <si>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</si>
  <si>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</si>
  <si>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</si>
  <si>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</si>
  <si>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</si>
  <si>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</si>
  <si>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</si>
  <si>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</si>
  <si>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</si>
  <si>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</si>
  <si>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</si>
  <si>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</si>
  <si>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</si>
  <si>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</si>
  <si>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</si>
  <si>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</si>
  <si>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</si>
  <si>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</si>
  <si>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</si>
  <si>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</si>
  <si>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</si>
  <si>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</si>
  <si>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</si>
  <si>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</si>
  <si>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</si>
  <si>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</si>
  <si>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</si>
  <si>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</si>
  <si>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</si>
  <si>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</si>
  <si>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</si>
  <si>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</si>
  <si>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</si>
  <si>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</si>
  <si>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</si>
  <si>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</si>
  <si>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</si>
  <si>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</si>
  <si>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</si>
  <si>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</si>
  <si>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</si>
  <si>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</si>
  <si>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</si>
  <si>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</si>
  <si>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</si>
  <si>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</si>
  <si>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</si>
  <si>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</si>
  <si>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</si>
  <si>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</si>
  <si>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</si>
  <si>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</si>
  <si>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</si>
  <si>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</si>
  <si>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</si>
  <si>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</si>
  <si>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</si>
  <si>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</si>
  <si>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</si>
  <si>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</si>
  <si>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</si>
  <si>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</si>
  <si>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</si>
  <si>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</si>
  <si>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</si>
  <si>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</si>
  <si>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</si>
  <si>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</si>
  <si>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</si>
  <si>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</si>
  <si>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</si>
  <si>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</si>
  <si>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</si>
  <si>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</si>
  <si>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</si>
  <si>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</si>
  <si>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</si>
  <si>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</si>
  <si>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</si>
  <si>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</si>
  <si>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</si>
  <si>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</si>
  <si>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</si>
  <si>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</si>
  <si>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</si>
  <si>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</si>
  <si>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</si>
  <si>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</si>
  <si>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</si>
  <si>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</si>
  <si>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</si>
  <si>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</si>
  <si>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</si>
  <si>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</si>
  <si>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</si>
  <si>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</si>
  <si>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</si>
  <si>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</si>
  <si>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</si>
  <si>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</si>
  <si>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</si>
  <si>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</si>
  <si>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</si>
  <si>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</si>
  <si>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</si>
  <si>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</si>
  <si>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</si>
  <si>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</si>
  <si>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</si>
  <si>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</si>
  <si>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</si>
  <si>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</si>
  <si>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</si>
  <si>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</si>
  <si>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</si>
  <si>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</si>
  <si>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</si>
  <si>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</si>
  <si>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</si>
  <si>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</si>
  <si>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</si>
  <si>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</si>
  <si>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</si>
  <si>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</si>
  <si>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</si>
  <si>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</si>
  <si>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</si>
  <si>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</si>
  <si>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</si>
  <si>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</si>
  <si>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</si>
  <si>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</si>
  <si>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</si>
  <si>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</si>
  <si>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</si>
  <si>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</si>
  <si>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</si>
  <si>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</si>
  <si>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</si>
  <si>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</si>
  <si>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</si>
  <si>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</si>
  <si>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</si>
  <si>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</si>
  <si>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</si>
  <si>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</si>
  <si>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</si>
  <si>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</si>
  <si>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</si>
  <si>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</si>
  <si>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</si>
  <si>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</si>
  <si>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</si>
  <si>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</si>
  <si>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</si>
  <si>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</si>
  <si>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</si>
  <si>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</si>
  <si>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</si>
  <si>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</si>
  <si>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</si>
  <si>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</si>
  <si>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</si>
  <si>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</si>
  <si>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</si>
  <si>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</si>
  <si>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</si>
  <si>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</si>
  <si>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</si>
  <si>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</si>
  <si>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</si>
  <si>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</si>
  <si>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</si>
  <si>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</si>
  <si>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</si>
  <si>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</si>
  <si>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</si>
  <si>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</si>
  <si>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</si>
  <si>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</si>
  <si>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</si>
  <si>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</si>
  <si>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</si>
  <si>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</si>
  <si>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</si>
  <si>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</si>
  <si>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</si>
  <si>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</si>
  <si>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</si>
  <si>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</si>
  <si>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</si>
  <si>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</si>
  <si>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</si>
  <si>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</si>
  <si>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</si>
  <si>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</si>
  <si>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</si>
  <si>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</si>
  <si>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</si>
  <si>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</si>
  <si>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</si>
  <si>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</si>
  <si>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</si>
  <si>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</si>
  <si>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</si>
  <si>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</si>
  <si>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</si>
  <si>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</si>
  <si>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</si>
  <si>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</si>
  <si>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</si>
  <si>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</si>
  <si>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</si>
  <si>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</si>
  <si>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</si>
  <si>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</si>
  <si>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</si>
  <si>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</si>
  <si>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</si>
  <si>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</si>
  <si>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</si>
  <si>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</si>
  <si>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</si>
  <si>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</si>
  <si>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</si>
  <si>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</si>
  <si>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</si>
  <si>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</si>
  <si>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</si>
  <si>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</si>
  <si>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</si>
  <si>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</si>
  <si>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</si>
  <si>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</si>
  <si>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</si>
  <si>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</si>
  <si>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</si>
  <si>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</si>
  <si>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</si>
  <si>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</si>
  <si>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</si>
  <si>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</si>
  <si>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</si>
  <si>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</si>
  <si>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</si>
  <si>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</si>
  <si>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</si>
  <si>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</si>
  <si>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</si>
  <si>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</si>
  <si>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</si>
  <si>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</si>
  <si>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</si>
  <si>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</si>
  <si>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</si>
  <si>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</si>
  <si>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</si>
  <si>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</si>
  <si>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</si>
  <si>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</si>
  <si>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</si>
  <si>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</si>
  <si>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</si>
  <si>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</si>
  <si>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</si>
  <si>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</si>
  <si>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</si>
  <si>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</si>
  <si>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</si>
  <si>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</si>
  <si>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</si>
  <si>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</si>
  <si>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</si>
  <si>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</si>
  <si>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</si>
  <si>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</si>
  <si>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</si>
  <si>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</si>
  <si>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</si>
  <si>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</si>
  <si>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</si>
  <si>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</si>
  <si>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</si>
  <si>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</si>
  <si>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</si>
  <si>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</si>
  <si>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</si>
  <si>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</si>
  <si>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</si>
  <si>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</si>
  <si>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</si>
  <si>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</si>
  <si>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</si>
  <si>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</si>
  <si>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</si>
  <si>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</si>
  <si>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</si>
  <si>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</si>
  <si>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</si>
  <si>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</si>
  <si>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</si>
  <si>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</si>
  <si>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</si>
  <si>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</si>
  <si>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</si>
  <si>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</si>
  <si>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</si>
  <si>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</si>
  <si>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</si>
  <si>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</si>
  <si>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</si>
  <si>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</si>
  <si>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</si>
  <si>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</si>
  <si>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</si>
  <si>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</si>
  <si>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</si>
  <si>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</si>
  <si>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</si>
  <si>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</si>
  <si>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</si>
  <si>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</si>
  <si>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</si>
  <si>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</si>
  <si>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</si>
  <si>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</si>
  <si>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</si>
  <si>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</si>
  <si>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</si>
  <si>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</si>
  <si>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</si>
  <si>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</si>
  <si>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</si>
  <si>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</si>
  <si>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</si>
  <si>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</si>
  <si>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</si>
  <si>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</si>
  <si>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</si>
  <si>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</si>
  <si>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</si>
  <si>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</si>
  <si>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</si>
  <si>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</si>
  <si>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</si>
  <si>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</si>
  <si>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</si>
  <si>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</si>
  <si>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</si>
  <si>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</si>
  <si>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</si>
  <si>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</si>
  <si>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</si>
  <si>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</si>
  <si>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</si>
  <si>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</si>
  <si>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</si>
  <si>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</si>
  <si>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</si>
  <si>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</si>
  <si>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</si>
  <si>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</si>
  <si>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</si>
  <si>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</si>
  <si>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</si>
  <si>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</si>
  <si>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</si>
  <si>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</si>
  <si>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</si>
  <si>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</si>
  <si>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</si>
  <si>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</si>
  <si>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</si>
  <si>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</si>
  <si>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</si>
  <si>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</si>
  <si>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</si>
  <si>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</si>
  <si>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</si>
  <si>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</si>
  <si>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</si>
  <si>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</si>
  <si>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</si>
  <si>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</si>
  <si>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</si>
  <si>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</si>
  <si>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</si>
  <si>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</si>
  <si>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</si>
  <si>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</si>
  <si>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</si>
  <si>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</si>
  <si>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</si>
  <si>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</si>
  <si>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</si>
  <si>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</si>
  <si>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</si>
  <si>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</si>
  <si>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</si>
  <si>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</si>
  <si>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</si>
  <si>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</si>
  <si>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</si>
  <si>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</si>
  <si>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</si>
  <si>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</si>
  <si>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</si>
  <si>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</si>
  <si>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</si>
  <si>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</si>
  <si>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</si>
  <si>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</si>
  <si>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</si>
  <si>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</si>
  <si>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</si>
  <si>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</si>
  <si>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</si>
  <si>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</si>
  <si>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</si>
  <si>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</si>
  <si>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</si>
  <si>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</si>
  <si>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</si>
  <si>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</si>
  <si>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</si>
  <si>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</si>
  <si>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</si>
  <si>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</si>
  <si>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</si>
  <si>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</si>
  <si>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</si>
  <si>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</si>
  <si>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</si>
  <si>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</si>
  <si>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</si>
  <si>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</si>
  <si>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</si>
  <si>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</si>
  <si>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</si>
  <si>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</si>
  <si>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</si>
  <si>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</si>
  <si>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</si>
  <si>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</si>
  <si>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</si>
  <si>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</si>
  <si>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</si>
  <si>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</si>
  <si>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</si>
  <si>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</si>
  <si>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</si>
  <si>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</si>
  <si>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</si>
  <si>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</si>
  <si>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</si>
  <si>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</si>
  <si>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</si>
  <si>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</si>
  <si>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</si>
  <si>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</si>
  <si>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</si>
  <si>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</si>
  <si>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</si>
  <si>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</si>
  <si>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</si>
  <si>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</si>
  <si>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</si>
  <si>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</si>
  <si>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</si>
  <si>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</si>
  <si>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</si>
  <si>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</si>
  <si>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</si>
  <si>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</si>
  <si>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</si>
  <si>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</si>
  <si>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</si>
  <si>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</si>
  <si>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</si>
  <si>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</si>
  <si>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</si>
  <si>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</si>
  <si>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</si>
  <si>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</si>
  <si>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</si>
  <si>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</si>
  <si>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</si>
  <si>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</si>
  <si>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</si>
  <si>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</si>
  <si>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</si>
  <si>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</si>
  <si>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</si>
  <si>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</si>
  <si>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</si>
  <si>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</si>
  <si>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</si>
  <si>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</si>
  <si>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</si>
  <si>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</si>
  <si>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</si>
  <si>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</si>
  <si>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</si>
  <si>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</si>
  <si>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</si>
  <si>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</si>
  <si>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</si>
  <si>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</si>
  <si>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</si>
  <si>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</si>
  <si>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</si>
  <si>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</si>
  <si>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</si>
  <si>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</si>
  <si>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</si>
  <si>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</si>
  <si>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</si>
  <si>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</si>
  <si>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</si>
  <si>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</si>
  <si>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</si>
  <si>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</si>
  <si>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</si>
  <si>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</si>
  <si>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</si>
  <si>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</si>
  <si>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</si>
  <si>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</si>
  <si>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</si>
  <si>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</si>
  <si>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</si>
  <si>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</si>
  <si>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</si>
  <si>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</si>
  <si>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</si>
  <si>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</si>
  <si>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</si>
  <si>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</si>
  <si>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</si>
  <si>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</si>
  <si>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</si>
  <si>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</si>
  <si>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</si>
  <si>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</si>
  <si>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</si>
  <si>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</si>
  <si>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</si>
  <si>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</si>
  <si>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</si>
  <si>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</si>
  <si>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</si>
  <si>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</si>
  <si>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</si>
  <si>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</si>
  <si>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</si>
  <si>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</si>
  <si>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</si>
  <si>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</si>
  <si>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</si>
  <si>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</si>
  <si>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</si>
  <si>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</si>
  <si>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</si>
  <si>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</si>
  <si>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</si>
  <si>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</si>
  <si>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</si>
  <si>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</si>
  <si>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</si>
  <si>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</si>
  <si>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</si>
  <si>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</si>
  <si>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</si>
  <si>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</si>
  <si>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</si>
  <si>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</si>
  <si>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</si>
  <si>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</si>
  <si>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</si>
  <si>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</si>
  <si>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</si>
  <si>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</si>
  <si>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</si>
  <si>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</si>
  <si>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</si>
  <si>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</si>
  <si>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</si>
  <si>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</si>
  <si>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</si>
  <si>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</si>
  <si>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</si>
  <si>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</si>
  <si>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</si>
  <si>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</si>
  <si>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</si>
  <si>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</si>
  <si>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</si>
  <si>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</si>
  <si>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</si>
  <si>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</si>
  <si>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</si>
  <si>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</si>
  <si>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</si>
  <si>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</si>
  <si>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</si>
  <si>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</si>
  <si>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</si>
  <si>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</si>
  <si>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</si>
  <si>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</si>
  <si>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</si>
  <si>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</si>
  <si>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</si>
  <si>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</si>
  <si>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</si>
  <si>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</si>
  <si>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</si>
  <si>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</si>
  <si>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</si>
  <si>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</si>
  <si>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</si>
  <si>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</si>
  <si>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</si>
  <si>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</si>
  <si>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</si>
  <si>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</si>
  <si>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</si>
  <si>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</si>
  <si>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</si>
  <si>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</si>
  <si>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</si>
  <si>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</si>
  <si>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</si>
  <si>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</si>
  <si>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</si>
  <si>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</si>
  <si>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</si>
  <si>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</si>
  <si>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</si>
  <si>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</si>
  <si>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</si>
  <si>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</si>
  <si>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</si>
  <si>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</si>
  <si>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</si>
  <si>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</si>
  <si>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</si>
  <si>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</si>
  <si>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</si>
  <si>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</si>
  <si>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</si>
  <si>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</si>
  <si>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</si>
  <si>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</si>
  <si>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</si>
  <si>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</si>
  <si>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</si>
  <si>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</si>
  <si>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</si>
  <si>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</si>
  <si>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</si>
  <si>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</si>
  <si>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</si>
  <si>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</si>
  <si>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</si>
  <si>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</si>
  <si>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</si>
  <si>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</si>
  <si>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</si>
  <si>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</si>
  <si>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</si>
  <si>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</si>
  <si>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</si>
  <si>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</si>
  <si>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</si>
  <si>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</si>
  <si>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</si>
  <si>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</si>
  <si>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</si>
  <si>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</si>
  <si>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</si>
  <si>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</si>
  <si>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</si>
  <si>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</si>
  <si>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</si>
  <si>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</si>
  <si>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</si>
  <si>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</si>
  <si>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</si>
  <si>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</si>
  <si>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</si>
  <si>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</si>
  <si>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</si>
  <si>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</si>
  <si>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</si>
  <si>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</si>
  <si>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</si>
  <si>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</si>
  <si>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</si>
  <si>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</si>
  <si>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</si>
  <si>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</si>
  <si>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</si>
  <si>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</si>
  <si>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</si>
  <si>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</si>
  <si>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</si>
  <si>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</si>
  <si>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</si>
  <si>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</si>
  <si>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</si>
  <si>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</si>
  <si>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</si>
  <si>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</si>
  <si>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</si>
  <si>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</si>
  <si>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</si>
  <si>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</si>
  <si>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</si>
  <si>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</si>
  <si>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</si>
  <si>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</si>
  <si>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</si>
  <si>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</si>
  <si>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</si>
  <si>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</si>
  <si>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</si>
  <si>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</si>
  <si>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</si>
  <si>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</si>
  <si>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</si>
  <si>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</si>
  <si>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</si>
  <si>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</si>
  <si>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</si>
  <si>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</si>
  <si>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</si>
  <si>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</si>
  <si>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</si>
  <si>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</si>
  <si>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</si>
  <si>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</si>
  <si>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</si>
  <si>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</si>
  <si>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</si>
  <si>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</si>
  <si>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</si>
  <si>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</si>
  <si>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</si>
  <si>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</si>
  <si>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</si>
  <si>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</si>
  <si>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</si>
  <si>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</si>
  <si>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</si>
  <si>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</si>
  <si>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</si>
  <si>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</si>
  <si>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</si>
  <si>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</si>
  <si>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</si>
  <si>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</si>
  <si>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</si>
  <si>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</si>
  <si>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</si>
  <si>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</si>
  <si>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</si>
  <si>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</si>
  <si>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</si>
  <si>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</si>
  <si>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</si>
  <si>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</si>
  <si>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</si>
  <si>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</si>
  <si>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</si>
  <si>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</si>
  <si>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</si>
  <si>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</si>
  <si>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</si>
  <si>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</si>
  <si>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</si>
  <si>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</si>
  <si>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</si>
  <si>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</si>
  <si>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</si>
  <si>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</si>
  <si>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</si>
  <si>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</si>
  <si>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</si>
  <si>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</si>
  <si>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</si>
  <si>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</si>
  <si>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</si>
  <si>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</si>
  <si>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</si>
  <si>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</si>
  <si>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</si>
  <si>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</si>
  <si>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</si>
  <si>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</si>
  <si>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</si>
  <si>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</si>
  <si>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</si>
  <si>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</si>
  <si>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</si>
  <si>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</si>
  <si>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</si>
  <si>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</si>
  <si>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</si>
  <si>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</si>
  <si>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</si>
  <si>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</si>
  <si>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</si>
  <si>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</si>
  <si>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</si>
  <si>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</si>
  <si>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</si>
  <si>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</si>
  <si>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</si>
  <si>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</si>
  <si>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</si>
  <si>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</si>
  <si>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</si>
  <si>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</si>
  <si>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</si>
  <si>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</si>
  <si>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</si>
  <si>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</si>
  <si>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</si>
  <si>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</si>
  <si>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</si>
  <si>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</si>
  <si>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</si>
  <si>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</si>
  <si>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</si>
  <si>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</si>
  <si>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</si>
  <si>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</si>
  <si>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</si>
  <si>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</si>
  <si>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</si>
  <si>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</si>
  <si>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</si>
  <si>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</si>
  <si>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</si>
  <si>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</si>
  <si>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</si>
  <si>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</si>
  <si>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</si>
  <si>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</si>
  <si>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</si>
  <si>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</si>
  <si>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</si>
  <si>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</si>
  <si>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</si>
  <si>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</si>
  <si>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</si>
  <si>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</si>
  <si>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</si>
  <si>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</si>
  <si>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</si>
  <si>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</si>
  <si>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</si>
  <si>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</si>
  <si>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</si>
  <si>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</si>
  <si>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</si>
  <si>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</si>
  <si>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</si>
  <si>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</si>
  <si>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</si>
  <si>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</si>
  <si>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</si>
  <si>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</si>
  <si>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</si>
  <si>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</si>
  <si>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</si>
  <si>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</si>
  <si>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</si>
  <si>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</si>
  <si>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</si>
  <si>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</si>
  <si>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</si>
  <si>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</si>
  <si>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</si>
  <si>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</si>
  <si>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</si>
  <si>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</si>
  <si>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</si>
  <si>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</si>
  <si>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</si>
  <si>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</si>
  <si>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</si>
  <si>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</si>
  <si>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</si>
  <si>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</si>
  <si>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</si>
  <si>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</si>
  <si>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</si>
  <si>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</si>
  <si>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</si>
  <si>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</si>
  <si>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</si>
  <si>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</si>
  <si>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</si>
  <si>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</si>
  <si>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</si>
  <si>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</si>
  <si>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</si>
  <si>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</si>
  <si>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</si>
  <si>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</si>
  <si>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</si>
  <si>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</si>
  <si>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</si>
  <si>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</si>
  <si>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</si>
  <si>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</si>
  <si>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</si>
  <si>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</si>
  <si>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</si>
  <si>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</si>
  <si>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</si>
  <si>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</si>
  <si>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</si>
  <si>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</si>
  <si>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</si>
  <si>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</si>
  <si>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</si>
  <si>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</si>
  <si>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</si>
  <si>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</si>
  <si>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</si>
  <si>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</si>
  <si>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</si>
  <si>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</si>
  <si>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</si>
  <si>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</si>
  <si>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</si>
  <si>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</si>
  <si>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</si>
  <si>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</si>
  <si>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</si>
  <si>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</si>
  <si>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</si>
  <si>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</si>
  <si>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</si>
  <si>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</si>
  <si>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</si>
  <si>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</si>
  <si>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</si>
  <si>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</si>
  <si>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</si>
  <si>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</si>
  <si>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</si>
  <si>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</si>
  <si>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</si>
  <si>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</si>
  <si>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</si>
  <si>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</si>
  <si>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</si>
  <si>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</si>
  <si>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</si>
  <si>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</si>
  <si>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</si>
  <si>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</si>
  <si>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</si>
  <si>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</si>
  <si>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</si>
  <si>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</si>
  <si>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</si>
  <si>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</si>
  <si>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</si>
  <si>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</si>
  <si>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</si>
  <si>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</si>
  <si>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</si>
  <si>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</si>
  <si>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</si>
  <si>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</si>
  <si>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</si>
  <si>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</si>
  <si>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</si>
  <si>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</si>
  <si>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</si>
  <si>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</si>
  <si>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</si>
  <si>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</si>
  <si>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</si>
  <si>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</si>
  <si>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</si>
  <si>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</si>
  <si>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</si>
  <si>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</si>
  <si>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</si>
  <si>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</si>
  <si>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</si>
  <si>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</si>
  <si>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</si>
  <si>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</si>
  <si>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</si>
  <si>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</si>
  <si>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</si>
  <si>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</si>
  <si>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</si>
  <si>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</si>
  <si>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</si>
  <si>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</si>
  <si>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</si>
  <si>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</si>
  <si>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</si>
  <si>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</si>
  <si>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</si>
  <si>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</si>
  <si>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</si>
  <si>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</si>
  <si>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</si>
  <si>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</si>
  <si>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</si>
  <si>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</si>
  <si>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</si>
  <si>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</si>
  <si>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</si>
  <si>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</si>
  <si>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</si>
  <si>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</si>
  <si>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</si>
  <si>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</si>
  <si>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</si>
  <si>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</si>
  <si>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</si>
  <si>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NO PCM</t>
  </si>
  <si>
    <t>EM team need 10 mins</t>
  </si>
  <si>
    <t>PCM-20251019-00001125</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</si>
  <si>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</si>
  <si>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</si>
  <si>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</si>
  <si>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</si>
  <si>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</si>
  <si>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</si>
  <si>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</si>
  <si>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</si>
  <si>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</si>
  <si>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</si>
  <si>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</si>
  <si>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</si>
  <si>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</si>
  <si>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</si>
  <si>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</si>
  <si>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</si>
  <si>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</si>
  <si>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</si>
  <si>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</si>
  <si>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</si>
  <si>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</si>
  <si>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</si>
  <si>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</si>
  <si>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</si>
  <si>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</si>
  <si>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</si>
  <si>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</si>
  <si>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</si>
  <si>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</si>
  <si>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</si>
  <si>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</si>
  <si>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</si>
  <si>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</si>
  <si>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</si>
  <si>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</si>
  <si>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</si>
  <si>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</si>
  <si>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</si>
  <si>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</si>
  <si>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</si>
  <si>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</si>
  <si>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</si>
  <si>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</si>
  <si>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</si>
  <si>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</si>
  <si>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</si>
  <si>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</si>
  <si>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</si>
  <si>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</si>
  <si>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</si>
  <si>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</si>
  <si>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</si>
  <si>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</si>
  <si>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</si>
  <si>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</si>
  <si>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</si>
  <si>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</si>
  <si>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</si>
  <si>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</si>
  <si>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</si>
  <si>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</si>
  <si>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</si>
  <si>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</si>
  <si>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</si>
  <si>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</si>
  <si>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</si>
  <si>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</si>
  <si>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</si>
  <si>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</si>
  <si>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</si>
  <si>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</si>
  <si>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</si>
  <si>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</si>
  <si>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</si>
  <si>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</si>
  <si>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</si>
  <si>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</si>
  <si>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</si>
  <si>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</si>
  <si>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</si>
  <si>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</si>
  <si>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</si>
  <si>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</si>
  <si>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</si>
  <si>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</si>
  <si>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</si>
  <si>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</si>
  <si>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</si>
  <si>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PCM-20251019-00000892</t>
  </si>
  <si>
    <t>access road issue</t>
  </si>
  <si>
    <t>PCM-20251019-00000891</t>
  </si>
  <si>
    <t>PCM-20251019-00001080</t>
  </si>
  <si>
    <t>EM team on the way need 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</si>
  <si>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</si>
  <si>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</si>
  <si>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</si>
  <si>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</si>
  <si>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</si>
  <si>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</si>
  <si>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</si>
  <si>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</si>
  <si>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PCM-20251019-00000932</t>
  </si>
  <si>
    <t>EM Team at site TS</t>
  </si>
  <si>
    <t>PCM-20251009-00001098</t>
  </si>
  <si>
    <t xml:space="preserve">3G Down due to module issue under arrangement </t>
  </si>
  <si>
    <t>PCM-20251018-00002069</t>
  </si>
  <si>
    <t>cell still down at LTE due to Rectifire module issue , under arrangement</t>
  </si>
  <si>
    <t>PCM-20251019-00000242</t>
  </si>
  <si>
    <t>Minor</t>
  </si>
  <si>
    <t>cell flapping at  LTE due to Rectifire module issue , under arrangement</t>
  </si>
  <si>
    <t>TT-20251019-00742 // NA</t>
  </si>
  <si>
    <t>Emergency</t>
  </si>
  <si>
    <t>1102787:42:13</t>
  </si>
  <si>
    <t>sceco outage in TLT area team will check after HUB RYBA0635 another team PG connectedn at TLT9474  // mail sent to downgrade // ETA 30 mins</t>
  </si>
  <si>
    <t xml:space="preserve">sceco outage in TLT area team will check after HUB RYBA0635 another team PG connectedn at TLT9474  // mail sent to downgrade </t>
  </si>
  <si>
    <t>TT-20251019-00934 // 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</si>
</sst>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5" totalsRowShown="0" headerRowDxfId="174" dataDxfId="173" headerRowBorderDxfId="171" tableBorderDxfId="172" totalsRowBorderDxfId="170">
  <autoFilter ref="A1:L1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3" totalsRowShown="0" headerRowDxfId="157" dataDxfId="156" headerRowBorderDxfId="154" tableBorderDxfId="155" totalsRowBorderDxfId="153">
  <autoFilter ref="A1:CJ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4" totalsRowShown="0" headerRowDxfId="48" dataDxfId="47" headerRowBorderDxfId="45" tableBorderDxfId="46" totalsRowBorderDxfId="44">
  <autoFilter ref="A1:L3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5" totalsRowShown="0" headerRowDxfId="31" dataDxfId="30" headerRowBorderDxfId="28" tableBorderDxfId="29">
  <autoFilter ref="A1:L5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5" totalsRowShown="0" headerRowDxfId="15" dataDxfId="14" headerRowBorderDxfId="12" tableBorderDxfId="13">
  <autoFilter ref="A1:L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5"/>
  <sheetViews>
    <sheetView workbookViewId="0">
      <selection activeCell="E12" sqref="E12"/>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286.55603125000198</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6.0607187499990687</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14363</v>
      </c>
      <c r="E4" s="137"/>
      <c r="F4" s="138">
        <v>45949.437395833331</v>
      </c>
      <c r="G4" s="139">
        <f ca="1">IFERROR(NOW()-F4,"")</f>
        <v>6.706134259729879E-2</v>
      </c>
      <c r="H4" s="138">
        <v>45949.437395833331</v>
      </c>
      <c r="I4" s="136" t="str">
        <f>IFERROR(VLOOKUP(D4,DB!A:F,6,0),"")</f>
        <v>Generator-SG</v>
      </c>
      <c r="J4" s="136" t="str">
        <f>IFERROR(VLOOKUP(D4,DB!A:G,7,0),"")</f>
        <v>Dead</v>
      </c>
      <c r="K4" s="140" t="s">
        <v>38969</v>
      </c>
      <c r="L4" s="141" t="str">
        <f>IFERROR(VLOOKUP(D4,DB!A:I,9,0),"")</f>
        <v>Latis</v>
      </c>
      <c r="M4" s="67"/>
    </row>
    <row r="5" spans="1:15" ht="15" customHeight="1">
      <c r="A5" s="135" t="s">
        <v>38970</v>
      </c>
      <c r="B5" s="136" t="str">
        <f>IFERROR(VLOOKUP(D5,DB!A:K,11,0),"")</f>
        <v>R1</v>
      </c>
      <c r="C5" s="136">
        <v>1</v>
      </c>
      <c r="D5" s="155" t="s">
        <v>21618</v>
      </c>
      <c r="E5" s="137" t="s">
        <v>38964</v>
      </c>
      <c r="F5" s="138">
        <v>45949.497002314813</v>
      </c>
      <c r="G5" s="139">
        <f ca="1">IFERROR(NOW()-F5,"")</f>
        <v>7.4548611155478284E-3</v>
      </c>
      <c r="H5" s="138">
        <v>45949.490752314814</v>
      </c>
      <c r="I5" s="136" t="str">
        <f>IFERROR(VLOOKUP(D5,DB!A:F,6,0),"")</f>
        <v>Generator-SG</v>
      </c>
      <c r="J5" s="136" t="str">
        <f>IFERROR(VLOOKUP(D5,DB!A:G,7,0),"")</f>
        <v>Vandalized</v>
      </c>
      <c r="K5" s="140" t="s">
        <v>38969</v>
      </c>
      <c r="L5" s="141" t="str">
        <f>IFERROR(VLOOKUP(D5,DB!A:I,9,0),"")</f>
        <v>Latis</v>
      </c>
      <c r="M5" s="67"/>
    </row>
    <row r="6" spans="1:15" ht="15" customHeight="1">
      <c r="A6" s="135"/>
      <c r="B6" s="136" t="str">
        <f>IFERROR(VLOOKUP(D6,DB!A:K,11,0),"")</f>
        <v/>
      </c>
      <c r="C6" s="136"/>
      <c r="D6" s="155"/>
      <c r="E6" s="137"/>
      <c r="F6" s="138"/>
      <c r="G6" s="139">
        <f ca="1">IFERROR(NOW()-F6,"")</f>
        <v>45949.504457175928</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45949.504457175928</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45949.504457175928</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45949.504457175928</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45949.504457175928</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45949.504457175928</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45949.504457175928</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45949.504457175928</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45949.504457175928</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45949.504457175928</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45949.504457175928</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45949.504457175928</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45949.504457175928</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45949.504457175928</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45949.504457175928</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45949.504457175928</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45949.504457175928</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45949.504457175928</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45949.504457175928</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45949.504457175928</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45949.504457175928</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45949.504457175928</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45949.504457175928</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45949.504457175928</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45949.504457175928</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45949.504457175928</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45949.504457175928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45949.504457175928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45949.504457175928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45949.504457175928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45949.504457175928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45949.504457175928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45949.504457175928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45949.504457175928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45949.504457175928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45949.504457175928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45949.504457175928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45949.504457175928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45949.504457175928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45949.504457175928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45949.504457175928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45949.504457175928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45949.504457175928</v>
      </c>
      <c r="H48" s="138"/>
      <c r="I48" s="136" t="str">
        <f>IFERROR(VLOOKUP(D48,DB!A:F,6,0),"")</f>
        <v/>
      </c>
      <c r="J48" s="136" t="str">
        <f>IFERROR(VLOOKUP(D48,DB!A:G,7,0),"")</f>
        <v/>
      </c>
      <c r="K48" s="140"/>
      <c r="L48" s="141" t="str">
        <f>IFERROR(VLOOKUP(D48,DB!A:I,9,0),"")</f>
        <v/>
      </c>
    </row>
    <row r="49" spans="1:12" ht="15" customHeight="1">
      <c r="A49" s="156"/>
      <c r="B49" s="157" t="str">
        <f>IFERROR(VLOOKUP(D49,DB!A:K,11,0),"")</f>
        <v/>
      </c>
      <c r="C49" s="157"/>
      <c r="D49" s="157"/>
      <c r="E49" s="158"/>
      <c r="F49" s="159"/>
      <c r="G49" s="160">
        <f ca="1">IFERROR(NOW()-F49,"")</f>
        <v>45949.504457175928</v>
      </c>
      <c r="H49" s="159"/>
      <c r="I49" s="157" t="str">
        <f>IFERROR(VLOOKUP(D49,DB!A:F,6,0),"")</f>
        <v/>
      </c>
      <c r="J49" s="157" t="str">
        <f>IFERROR(VLOOKUP(D49,DB!A:G,7,0),"")</f>
        <v/>
      </c>
      <c r="K49" s="161"/>
      <c r="L49" s="162" t="str">
        <f>IFERROR(VLOOKUP(D49,DB!A:I,9,0),"")</f>
        <v/>
      </c>
    </row>
    <row r="50" spans="1:12" ht="15" customHeight="1">
      <c r="A50" s="135"/>
      <c r="B50" s="136" t="str">
        <f>IFERROR(VLOOKUP(D50,DB!A:K,11,0),"")</f>
        <v/>
      </c>
      <c r="C50" s="136"/>
      <c r="D50" s="136"/>
      <c r="E50" s="137"/>
      <c r="F50" s="138"/>
      <c r="G50" s="139">
        <f ca="1">IFERROR(NOW()-F50,"")</f>
        <v>45949.504457175928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45949.504457175928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45949.504457175928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45949.504457175928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45949.504457175928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45949.504457175928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45949.504457175928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45949.504457175928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45949.504457175928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45949.504457175928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45949.504457175928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45949.504457175928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45949.504457175928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45949.504457175928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45949.504457175928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45949.504457175928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45949.504457175928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45949.504457175928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45949.504457175928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45949.504457175928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45949.504457175928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45949.504457175928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45949.504457175928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45949.504457175928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45949.504457175928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45949.504457175928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45949.504457175928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45949.504457175928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45949.504457175928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45949.504457175928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45949.504457175928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45949.504457175928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45949.504457175928</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45949.504457175928</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45949.504457175928</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45949.504457175928</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45949.504457175928</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45949.504457175928</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45949.504457175928</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45949.504457175928</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45949.504457175928</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45949.504457175928</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45949.504457175928</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45949.504457175928</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45949.504457175928</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45949.504457175928</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45949.504457175928</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45949.504457175928</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45949.504457175928</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45949.504457175928</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45949.504457175928</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45949.504457175928</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45949.504457175928</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45949.504457175928</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45949.504457175928</v>
      </c>
      <c r="H104" s="138"/>
      <c r="I104" s="136" t="str">
        <f>IFERROR(VLOOKUP(D104,DB!A:F,6,0),"")</f>
        <v/>
      </c>
      <c r="J104" s="136" t="str">
        <f>IFERROR(VLOOKUP(D104,DB!A:G,7,0),"")</f>
        <v/>
      </c>
      <c r="K104" s="140"/>
      <c r="L104" s="141" t="str">
        <f>IFERROR(VLOOKUP(D104,DB!A:I,9,0),"")</f>
        <v/>
      </c>
    </row>
    <row r="105" spans="1:12" ht="15" customHeight="1">
      <c r="A105" s="156"/>
      <c r="B105" s="157" t="str">
        <f>IFERROR(VLOOKUP(D105,DB!A:K,11,0),"")</f>
        <v/>
      </c>
      <c r="C105" s="157"/>
      <c r="D105" s="157"/>
      <c r="E105" s="158"/>
      <c r="F105" s="159"/>
      <c r="G105" s="160">
        <f ca="1">IFERROR(NOW()-F105,"")</f>
        <v>45949.504457175928</v>
      </c>
      <c r="H105" s="159"/>
      <c r="I105" s="157" t="str">
        <f>IFERROR(VLOOKUP(D105,DB!A:F,6,0),"")</f>
        <v/>
      </c>
      <c r="J105" s="157" t="str">
        <f>IFERROR(VLOOKUP(D105,DB!A:G,7,0),"")</f>
        <v/>
      </c>
      <c r="K105" s="161"/>
      <c r="L105" s="162" t="str">
        <f>IFERROR(VLOOKUP(D105,DB!A:I,9,0),"")</f>
        <v/>
      </c>
    </row>
  </sheetData>
  <customSheetViews>
    <customSheetView guid="{F6042A99-DD27-4453-835D-0834D95730CC}" filter="1" showAutoFilter="1">
      <pageMargins left="0" right="0" top="0" bottom="0" header="0" footer="0"/>
      <autoFilter ref="B1:M1" xr:uid="{1401627D-0454-49F7-A7C5-A2B060B762C7}"/>
    </customSheetView>
  </customSheetViews>
  <dataValidations count="2">
    <dataValidation allowBlank="1" showInputMessage="1" showErrorMessage="1" sqref="E1" xr:uid="{5DBA255D-CDD9-49FB-AD3C-AF70AB4EE696}"/>
    <dataValidation type="list" allowBlank="1" showInputMessage="1" showErrorMessage="1" sqref="E2:E1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3"/>
  <sheetViews>
    <sheetView tabSelected="1" workbookViewId="0">
      <selection activeCell="A6" sqref="A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38971</v>
      </c>
      <c r="N1" s="91" t="s">
        <v>38972</v>
      </c>
      <c r="O1" s="91" t="s">
        <v>38973</v>
      </c>
      <c r="P1" s="91" t="s">
        <v>38974</v>
      </c>
      <c r="Q1" s="91" t="s">
        <v>38975</v>
      </c>
      <c r="R1" s="91" t="s">
        <v>38976</v>
      </c>
      <c r="S1" s="91" t="s">
        <v>38977</v>
      </c>
      <c r="T1" s="91" t="s">
        <v>38978</v>
      </c>
      <c r="U1" s="91" t="s">
        <v>38979</v>
      </c>
      <c r="V1" s="91" t="s">
        <v>38980</v>
      </c>
      <c r="W1" s="91" t="s">
        <v>38981</v>
      </c>
      <c r="X1" s="91" t="s">
        <v>38982</v>
      </c>
      <c r="Y1" s="91" t="s">
        <v>38983</v>
      </c>
      <c r="Z1" s="91" t="s">
        <v>38984</v>
      </c>
      <c r="AA1" s="91" t="s">
        <v>38985</v>
      </c>
      <c r="AB1" s="91" t="s">
        <v>38986</v>
      </c>
      <c r="AC1" s="91" t="s">
        <v>38987</v>
      </c>
      <c r="AD1" s="91" t="s">
        <v>38988</v>
      </c>
      <c r="AE1" s="91" t="s">
        <v>38989</v>
      </c>
      <c r="AF1" s="91" t="s">
        <v>38990</v>
      </c>
      <c r="AG1" s="91" t="s">
        <v>38991</v>
      </c>
      <c r="AH1" s="91" t="s">
        <v>38992</v>
      </c>
      <c r="AI1" s="91" t="s">
        <v>38993</v>
      </c>
      <c r="AJ1" s="91" t="s">
        <v>38994</v>
      </c>
      <c r="AK1" s="91" t="s">
        <v>38995</v>
      </c>
      <c r="AL1" s="91" t="s">
        <v>38996</v>
      </c>
      <c r="AM1" s="91" t="s">
        <v>38997</v>
      </c>
      <c r="AN1" s="91" t="s">
        <v>38998</v>
      </c>
      <c r="AO1" s="91" t="s">
        <v>38999</v>
      </c>
      <c r="AP1" s="91" t="s">
        <v>39000</v>
      </c>
      <c r="AQ1" s="91" t="s">
        <v>39001</v>
      </c>
      <c r="AR1" s="91" t="s">
        <v>39002</v>
      </c>
      <c r="AS1" s="91" t="s">
        <v>39003</v>
      </c>
      <c r="AT1" s="91" t="s">
        <v>39004</v>
      </c>
      <c r="AU1" s="91" t="s">
        <v>39005</v>
      </c>
      <c r="AV1" s="91" t="s">
        <v>39006</v>
      </c>
      <c r="AW1" s="91" t="s">
        <v>39007</v>
      </c>
      <c r="AX1" s="91" t="s">
        <v>39008</v>
      </c>
      <c r="AY1" s="91" t="s">
        <v>39009</v>
      </c>
      <c r="AZ1" s="91" t="s">
        <v>39010</v>
      </c>
      <c r="BA1" s="91" t="s">
        <v>39011</v>
      </c>
      <c r="BB1" s="91" t="s">
        <v>39012</v>
      </c>
      <c r="BC1" s="91" t="s">
        <v>39013</v>
      </c>
      <c r="BD1" s="91" t="s">
        <v>39014</v>
      </c>
      <c r="BE1" s="91" t="s">
        <v>39015</v>
      </c>
      <c r="BF1" s="91" t="s">
        <v>39016</v>
      </c>
      <c r="BG1" s="91" t="s">
        <v>39017</v>
      </c>
      <c r="BH1" s="91" t="s">
        <v>39018</v>
      </c>
      <c r="BI1" s="91" t="s">
        <v>39019</v>
      </c>
      <c r="BJ1" s="91" t="s">
        <v>39020</v>
      </c>
      <c r="BK1" s="91" t="s">
        <v>39021</v>
      </c>
      <c r="BL1" s="91" t="s">
        <v>39022</v>
      </c>
      <c r="BM1" s="91" t="s">
        <v>39023</v>
      </c>
      <c r="BN1" s="91" t="s">
        <v>39024</v>
      </c>
      <c r="BO1" s="91" t="s">
        <v>39025</v>
      </c>
      <c r="BP1" s="91" t="s">
        <v>39026</v>
      </c>
      <c r="BQ1" s="91" t="s">
        <v>39027</v>
      </c>
      <c r="BR1" s="91" t="s">
        <v>39028</v>
      </c>
      <c r="BS1" s="91" t="s">
        <v>39029</v>
      </c>
      <c r="BT1" s="91" t="s">
        <v>39030</v>
      </c>
      <c r="BU1" s="91" t="s">
        <v>39031</v>
      </c>
      <c r="BV1" s="91" t="s">
        <v>39032</v>
      </c>
      <c r="BW1" s="91" t="s">
        <v>39033</v>
      </c>
      <c r="BX1" s="91" t="s">
        <v>39034</v>
      </c>
      <c r="BY1" s="91" t="s">
        <v>39035</v>
      </c>
      <c r="BZ1" s="91" t="s">
        <v>39036</v>
      </c>
      <c r="CA1" s="91" t="s">
        <v>39037</v>
      </c>
      <c r="CB1" s="91" t="s">
        <v>39038</v>
      </c>
      <c r="CC1" s="91" t="s">
        <v>39039</v>
      </c>
      <c r="CD1" s="91" t="s">
        <v>39040</v>
      </c>
      <c r="CE1" s="91" t="s">
        <v>39041</v>
      </c>
      <c r="CF1" s="91" t="s">
        <v>39042</v>
      </c>
      <c r="CG1" s="91" t="s">
        <v>39043</v>
      </c>
      <c r="CH1" s="91" t="s">
        <v>39044</v>
      </c>
      <c r="CI1" s="91" t="s">
        <v>39045</v>
      </c>
      <c r="CJ1" s="91" t="s">
        <v>39046</v>
      </c>
    </row>
    <row r="2" spans="1:88" s="71" customFormat="1" ht="31.5" customHeight="1">
      <c r="A2" s="64" t="s">
        <v>39047</v>
      </c>
      <c r="B2" s="64" t="s">
        <v>27</v>
      </c>
      <c r="C2" s="64">
        <v>1</v>
      </c>
      <c r="D2" s="64" t="s">
        <v>19278</v>
      </c>
      <c r="E2" s="88" t="s">
        <v>39048</v>
      </c>
      <c r="F2" s="77">
        <v>45322.056979166664</v>
      </c>
      <c r="G2" s="78" t="s">
        <v>39049</v>
      </c>
      <c r="H2" s="90">
        <v>45322.050729166665</v>
      </c>
      <c r="I2" s="64" t="s">
        <v>83</v>
      </c>
      <c r="J2" s="64" t="s">
        <v>65</v>
      </c>
      <c r="K2" s="89" t="s">
        <v>39050</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39051</v>
      </c>
      <c r="B3" s="64" t="str">
        <f>IFERROR(VLOOKUP(D3,DB!A:K,11,0),"")</f>
        <v>R2</v>
      </c>
      <c r="C3" s="64">
        <v>1</v>
      </c>
      <c r="D3" s="64" t="s">
        <v>31078</v>
      </c>
      <c r="E3" s="77" t="s">
        <v>38964</v>
      </c>
      <c r="F3" s="77">
        <v>45806.727083333331</v>
      </c>
      <c r="G3" s="78">
        <f ca="1">IFERROR(NOW()-F3,"-")</f>
        <v>142.77737384259672</v>
      </c>
      <c r="H3" s="77">
        <v>45791.543067129627</v>
      </c>
      <c r="I3" s="64" t="str">
        <f>IFERROR(VLOOKUP(D3,DB!A:F,6,0),"")</f>
        <v>SCECO</v>
      </c>
      <c r="J3" s="64" t="str">
        <f>IFERROR(VLOOKUP(D3,DB!A:G,7,0),"")</f>
        <v>No BB Shifted</v>
      </c>
      <c r="K3" s="89" t="s">
        <v>39052</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39053</v>
      </c>
      <c r="B4" s="64" t="str">
        <f>IFERROR(VLOOKUP(D4,DB!A:K,11,0),"")</f>
        <v>R2</v>
      </c>
      <c r="C4" s="64">
        <v>1</v>
      </c>
      <c r="D4" s="64" t="s">
        <v>29168</v>
      </c>
      <c r="E4" s="88" t="s">
        <v>38964</v>
      </c>
      <c r="F4" s="77">
        <v>45824.999837962961</v>
      </c>
      <c r="G4" s="78">
        <f ca="1">IFERROR(NOW()-F4,"-")</f>
        <v>124.50461921296665</v>
      </c>
      <c r="H4" s="77">
        <v>45824.993587962963</v>
      </c>
      <c r="I4" s="64" t="str">
        <f>IFERROR(VLOOKUP(D4,DB!A:F,6,0),"")</f>
        <v>Generator-SG</v>
      </c>
      <c r="J4" s="64" t="str">
        <f>IFERROR(VLOOKUP(D4,DB!A:G,7,0),"")</f>
        <v>Good</v>
      </c>
      <c r="K4" s="89" t="s">
        <v>39054</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39055</v>
      </c>
      <c r="B5" s="18" t="str">
        <f>IFERROR(VLOOKUP(D5,DB!A:K,11,0),"")</f>
        <v>R2</v>
      </c>
      <c r="C5" s="18">
        <v>2</v>
      </c>
      <c r="D5" s="18" t="s">
        <v>17684</v>
      </c>
      <c r="E5" s="116" t="s">
        <v>38964</v>
      </c>
      <c r="F5" s="90">
        <v>45944.495775462965</v>
      </c>
      <c r="G5" s="118">
        <f ca="1">IFERROR(NOW()-F5,"-")</f>
        <v>5.0086817129631527</v>
      </c>
      <c r="H5" s="117">
        <v>45937.721967592595</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45949.504457175928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45949.504457175928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45949.504457175928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45949.504457175928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45949.504457175928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45949.504457175928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45949.504457175928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45949.504457175928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45949.504457175928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45949.504457175928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45949.504457175928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45949.504457175928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45949.504457175928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45949.504457175928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45949.504457175928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45949.504457175928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45949.504457175928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45949.504457175928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45949.504457175928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45949.504457175928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45949.504457175928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45949.504457175928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45949.504457175928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45949.504457175928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45949.504457175928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45949.504457175928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45949.504457175928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45949.504457175928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45949.504457175928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45949.504457175928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45949.504457175928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45949.504457175928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45949.504457175928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45949.504457175928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45949.504457175928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45949.504457175928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45949.504457175928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45949.504457175928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45949.504457175928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45949.504457175928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45949.504457175928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45949.504457175928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45949.504457175928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45949.504457175928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45949.504457175928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45949.504457175928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45949.504457175928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45949.504457175928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45949.504457175928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45949.504457175928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45949.504457175928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45949.504457175928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45949.504457175928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45949.504457175928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45949.504457175928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45949.504457175928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45949.504457175928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45949.504457175928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45949.504457175928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45949.504457175928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45949.504457175928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45949.504457175928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45949.504457175928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45949.504457175928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45949.504457175928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45949.504457175928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45949.504457175928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45949.504457175928</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45949.504457175928</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45949.504457175928</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45949.504457175928</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45949.504457175928</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45949.504457175928</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45949.504457175928</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45949.504457175928</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45949.504457175928</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45949.504457175928</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45949.504457175928</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45949.504457175928</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45949.504457175928</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45949.504457175928</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45949.504457175928</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45949.504457175928</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45949.504457175928</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45949.504457175928</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45949.504457175928</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45949.504457175928</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45949.504457175928</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sheetData>
  <dataValidations count="2">
    <dataValidation allowBlank="1" showInputMessage="1" showErrorMessage="1" sqref="E1" xr:uid="{4D935161-CDD3-4592-B877-3FB59C99E142}"/>
    <dataValidation type="list" allowBlank="1" showInputMessage="1" showErrorMessage="1" sqref="E3:E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64"/>
      <c r="D2" s="18"/>
      <c r="E2" s="18"/>
      <c r="F2" s="20"/>
      <c r="G2" s="21">
        <f t="shared" ref="G2:G44" ca="1" si="0">IFERROR(NOW()-F2,"-")</f>
        <v>45949.504457175928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45949.504457175928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45949.504457175928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45949.504457175928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45949.504457175928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45949.504457175928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45949.504457175928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45949.504457175928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45949.504457175928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45949.504457175928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45949.504457175928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45949.504457175928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45949.504457175928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45949.504457175928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45949.504457175928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45949.504457175928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45949.504457175928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45949.504457175928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45949.504457175928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45949.504457175928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45949.504457175928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45949.504457175928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45949.504457175928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45949.504457175928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45949.504457175928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45949.504457175928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45949.504457175928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45949.504457175928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45949.504457175928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45949.504457175928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45949.504457175928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45949.504457175928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45949.504457175928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45949.504457175928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45949.504457175928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45949.504457175928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45949.504457175928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45949.504457175928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45949.504457175928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45949.504457175928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45949.504457175928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45949.504457175928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45949.504457175928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45949.504457175928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45949.504457175928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45949.504457175928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45949.504457175928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45949.504457175928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45949.504457175928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45949.504457175928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45949.504457175928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45949.504457175928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45949.504457175928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45949.504457175928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45949.504457175928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45949.504457175928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45949.504457175928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45949.504457175928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45949.504457175928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45949.504457175928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45949.504457175928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45949.504457175928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45949.504457175928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45949.504457175928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45949.504457175928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45949.504457175928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45949.504457175928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45949.504457175928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45949.504457175928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45949.504457175928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45949.504457175928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45949.504457175928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45949.504457175928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45949.504457175928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45949.504457175928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45949.504457175928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45949.504457175928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45949.504457175928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45949.504457175928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45949.504457175928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45949.504457175928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45949.504457175928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45949.504457175928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45949.504457175928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45949.504457175928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45949.504457175928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45949.504457175928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45949.504457175928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45949.504457175928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45949.504457175928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45949.504457175928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45949.504457175928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45949.504457175928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45949.504457175928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45949.504457175928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45949.504457175928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45949.504457175928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45949.504457175928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45949.504457175928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45949.504457175928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45949.504457175928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45949.504457175928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45949.504457175928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45949.504457175928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45949.504457175928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45949.504457175928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45949.504457175928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45949.504457175928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45949.504457175928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45949.504457175928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45949.504457175928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45949.504457175928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45949.504457175928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45949.504457175928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45949.504457175928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45949.504457175928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45949.504457175928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45949.504457175928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45949.504457175928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45949.504457175928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45949.504457175928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45949.504457175928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45949.504457175928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45949.504457175928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45949.504457175928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45949.504457175928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45949.504457175928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45949.504457175928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45949.504457175928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45949.504457175928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45949.504457175928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45949.504457175928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45949.504457175928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45949.504457175928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45949.504457175928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45949.504457175928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45949.504457175928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45949.504457175928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45949.504457175928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45949.504457175928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45949.504457175928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45949.504457175928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45949.504457175928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45949.504457175928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45949.504457175928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45949.504457175928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45949.504457175928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45949.504457175928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45949.504457175928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45949.504457175928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45949.504457175928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45949.504457175928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45949.504457175928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45949.504457175928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45949.504457175928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45949.504457175928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45949.504457175928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45949.504457175928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45949.504457175928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45949.504457175928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45949.504457175928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45949.504457175928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45949.504457175928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45949.504457175928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45949.504457175928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45949.504457175928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45949.504457175928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45949.504457175928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45949.504457175928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45949.504457175928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45949.504457175928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45949.504457175928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45949.504457175928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45949.504457175928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45949.504457175928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45949.504457175928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45949.504457175928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45949.504457175928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45949.504457175928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45949.504457175928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45949.504457175928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45949.504457175928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45949.504457175928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45949.504457175928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45949.504457175928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45949.504457175928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45949.504457175928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45949.504457175928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45949.504457175928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45949.504457175928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45949.504457175928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45949.504457175928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45949.504457175928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45949.504457175928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45949.504457175928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45949.504457175928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45949.504457175928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45949.504457175928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45949.504457175928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45949.504457175928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45949.504457175928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45949.504457175928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45949.504457175928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45949.504457175928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45949.504457175928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45949.504457175928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45949.504457175928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45949.504457175928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45949.504457175928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45949.504457175928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45949.504457175928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45949.504457175928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45949.504457175928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45949.504457175928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45949.504457175928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45949.504457175928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45949.504457175928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45949.504457175928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45949.504457175928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45949.504457175928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45949.504457175928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45949.504457175928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45949.504457175928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45949.504457175928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45949.504457175928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45949.504457175928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45949.504457175928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45949.504457175928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45949.504457175928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45949.504457175928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45949.504457175928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45949.504457175928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45949.504457175928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45949.504457175928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45949.504457175928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45949.504457175928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45949.504457175928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45949.504457175928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45949.504457175928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45949.504457175928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45949.504457175928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45949.504457175928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45949.504457175928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45949.504457175928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45949.504457175928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45949.504457175928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45949.504457175928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45949.504457175928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45949.504457175928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45949.504457175928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45949.504457175928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45949.504457175928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45949.504457175928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45949.504457175928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45949.504457175928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45949.504457175928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45949.504457175928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45949.504457175928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45949.504457175928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45949.504457175928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45949.504457175928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45949.504457175928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45949.504457175928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45949.504457175928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45949.504457175928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45949.504457175928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45949.504457175928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45949.504457175928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45949.504457175928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45949.504457175928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45949.504457175928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45949.504457175928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45949.504457175928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45949.504457175928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45949.504457175928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45949.504457175928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45949.504457175928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45949.504457175928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45949.504457175928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45949.504457175928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45949.504457175928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45949.504457175928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45949.504457175928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45949.504457175928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45949.504457175928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45949.504457175928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45949.504457175928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45949.504457175928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45949.504457175928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45949.504457175928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45949.504457175928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45949.504457175928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45949.504457175928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45949.504457175928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45949.504457175928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45949.504457175928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45949.504457175928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45949.504457175928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45949.504457175928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45949.504457175928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45949.504457175928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45949.504457175928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45949.504457175928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45949.504457175928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45949.504457175928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45949.504457175928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45949.504457175928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45949.504457175928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45949.504457175928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45949.504457175928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45949.504457175928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45949.504457175928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45949.504457175928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45949.504457175928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45949.504457175928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45949.504457175928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45949.504457175928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45949.504457175928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45949.504457175928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45949.504457175928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45949.504457175928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45949.504457175928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45949.504457175928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45949.504457175928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45949.504457175928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45949.504457175928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45949.504457175928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45949.504457175928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45949.504457175928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45949.504457175928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45949.504457175928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45949.504457175928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45949.504457175928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45949.504457175928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45949.504457175928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45949.504457175928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45949.504457175928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45949.504457175928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45949.504457175928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45949.504457175928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45949.504457175928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45949.504457175928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45949.504457175928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45949.504457175928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45949.504457175928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45949.504457175928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45949.504457175928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45949.504457175928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45949.504457175928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45949.504457175928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45949.504457175928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45949.504457175928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45949.504457175928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45949.504457175928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45949.504457175928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45949.504457175928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45949.504457175928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45949.504457175928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45949.504457175928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45949.504457175928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45949.504457175928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45949.504457175928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45949.504457175928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45949.504457175928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45949.504457175928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45949.504457175928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45949.504457175928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45949.504457175928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45949.504457175928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45949.504457175928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45949.504457175928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45949.504457175928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45949.504457175928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45949.504457175928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45949.504457175928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45949.504457175928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45949.504457175928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45949.504457175928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45949.504457175928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45949.504457175928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45949.504457175928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45949.504457175928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45949.504457175928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45949.504457175928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45949.504457175928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45949.504457175928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45949.504457175928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45949.504457175928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45949.504457175928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45949.504457175928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45949.504457175928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45949.504457175928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45949.504457175928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45949.504457175928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45949.504457175928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45949.504457175928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45949.504457175928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45949.504457175928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45949.504457175928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45949.504457175928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45949.504457175928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45949.504457175928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45949.504457175928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45949.504457175928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45949.504457175928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45949.504457175928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45949.504457175928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45949.504457175928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45949.504457175928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45949.504457175928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45949.504457175928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45949.504457175928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45949.504457175928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45949.504457175928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45949.504457175928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45949.504457175928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45949.504457175928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45949.504457175928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45949.504457175928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45949.504457175928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45949.504457175928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45949.504457175928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45949.504457175928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45949.504457175928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45949.504457175928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45949.504457175928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45949.504457175928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45949.504457175928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45949.504457175928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45949.504457175928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45949.504457175928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45949.504457175928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45949.504457175928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45949.504457175928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45949.504457175928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45949.504457175928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45949.504457175928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45949.504457175928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45949.504457175928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45949.504457175928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45949.504457175928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45949.504457175928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45949.504457175928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45949.504457175928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45949.504457175928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45949.504457175928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45949.504457175928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45949.504457175928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45949.504457175928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45949.504457175928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45949.504457175928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45949.504457175928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45949.504457175928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45949.504457175928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45949.504457175928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45949.504457175928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45949.504457175928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45949.504457175928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45949.504457175928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45949.504457175928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45949.504457175928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45949.504457175928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45949.504457175928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45949.504457175928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45949.504457175928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45949.504457175928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45949.504457175928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45949.504457175928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45949.504457175928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45949.504457175928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45949.504457175928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45949.504457175928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45949.504457175928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45949.504457175928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45949.504457175928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45949.504457175928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45949.504457175928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45949.504457175928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45949.504457175928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45949.504457175928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45949.504457175928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45949.504457175928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45949.504457175928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45949.504457175928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45949.504457175928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45949.504457175928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45949.504457175928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45949.504457175928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45949.504457175928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45949.504457175928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45949.504457175928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45949.504457175928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45949.504457175928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45949.504457175928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45949.504457175928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45949.504457175928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45949.504457175928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45949.504457175928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45949.504457175928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45949.504457175928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45949.504457175928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45949.504457175928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45949.504457175928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45949.504457175928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45949.504457175928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45949.504457175928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45949.504457175928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45949.504457175928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45949.504457175928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45949.504457175928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45949.504457175928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45949.504457175928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45949.504457175928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45949.504457175928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45949.504457175928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45949.504457175928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45949.504457175928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45949.504457175928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45949.504457175928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45949.504457175928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45949.504457175928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45949.504457175928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45949.504457175928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45949.504457175928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45949.504457175928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45949.504457175928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45949.504457175928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45949.504457175928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45949.504457175928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45949.504457175928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45949.504457175928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45949.504457175928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45949.504457175928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45949.504457175928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45949.504457175928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45949.504457175928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45949.504457175928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45949.504457175928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45949.504457175928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45949.504457175928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45949.504457175928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45949.504457175928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45949.504457175928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45949.504457175928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45949.504457175928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45949.504457175928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45949.504457175928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45949.504457175928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45949.504457175928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45949.504457175928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45949.504457175928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45949.504457175928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45949.504457175928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45949.504457175928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45949.504457175928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45949.504457175928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45949.504457175928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45949.504457175928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45949.504457175928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45949.504457175928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45949.504457175928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45949.504457175928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45949.504457175928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45949.504457175928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45949.504457175928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45949.504457175928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45949.504457175928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45949.504457175928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45949.504457175928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45949.504457175928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45949.504457175928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45949.504457175928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45949.504457175928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45949.504457175928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45949.504457175928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45949.504457175928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45949.504457175928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45949.504457175928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45949.504457175928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45949.504457175928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45949.504457175928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45949.504457175928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45949.504457175928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45949.504457175928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45949.504457175928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45949.504457175928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45949.504457175928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45949.504457175928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45949.504457175928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45949.504457175928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45949.504457175928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45949.504457175928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45949.504457175928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45949.504457175928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45949.504457175928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45949.504457175928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45949.504457175928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45949.504457175928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45949.504457175928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45949.504457175928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45949.504457175928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45949.504457175928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45949.504457175928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45949.504457175928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45949.504457175928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45949.504457175928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45949.504457175928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45949.504457175928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45949.504457175928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45949.504457175928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45949.504457175928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45949.504457175928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45949.504457175928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45949.504457175928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45949.504457175928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45949.504457175928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45949.504457175928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45949.504457175928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45949.504457175928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45949.504457175928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45949.504457175928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45949.504457175928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45949.504457175928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45949.504457175928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45949.504457175928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45949.504457175928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45949.504457175928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45949.504457175928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45949.504457175928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45949.504457175928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45949.504457175928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45949.504457175928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45949.504457175928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45949.504457175928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45949.504457175928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45949.504457175928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45949.504457175928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45949.504457175928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45949.504457175928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45949.504457175928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45949.504457175928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45949.504457175928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45949.504457175928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45949.504457175928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45949.504457175928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45949.504457175928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45949.504457175928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45949.504457175928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45949.504457175928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45949.504457175928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45949.504457175928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45949.504457175928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45949.504457175928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45949.504457175928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45949.504457175928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45949.504457175928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45949.504457175928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45949.504457175928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45949.504457175928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45949.504457175928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45949.504457175928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45949.504457175928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45949.504457175928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45949.504457175928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45949.504457175928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45949.504457175928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45949.504457175928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45949.504457175928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45949.504457175928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45949.504457175928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45949.504457175928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45949.504457175928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45949.504457175928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45949.504457175928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45949.504457175928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45949.504457175928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45949.504457175928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45949.504457175928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45949.504457175928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45949.504457175928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45949.504457175928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45949.504457175928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45949.504457175928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45949.504457175928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45949.504457175928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45949.504457175928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45949.504457175928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45949.504457175928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45949.504457175928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45949.504457175928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45949.504457175928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45949.504457175928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45949.504457175928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45949.504457175928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45949.504457175928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45949.504457175928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45949.504457175928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45949.504457175928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45949.504457175928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45949.504457175928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45949.504457175928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45949.504457175928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45949.504457175928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45949.504457175928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45949.504457175928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45949.504457175928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45949.504457175928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45949.504457175928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45949.504457175928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45949.504457175928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45949.504457175928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45949.504457175928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45949.504457175928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45949.504457175928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45949.504457175928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45949.504457175928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45949.504457175928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45949.504457175928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45949.504457175928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45949.504457175928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45949.504457175928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45949.504457175928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45949.504457175928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45949.504457175928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45949.504457175928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45949.504457175928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45949.504457175928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45949.504457175928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45949.504457175928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45949.504457175928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45949.504457175928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45949.504457175928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45949.504457175928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45949.504457175928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45949.504457175928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45949.504457175928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45949.504457175928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45949.504457175928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45949.504457175928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45949.504457175928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45949.504457175928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45949.504457175928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45949.504457175928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45949.504457175928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45949.504457175928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45949.504457175928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45949.504457175928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45949.504457175928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45949.504457175928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45949.504457175928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45949.504457175928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45949.504457175928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45949.504457175928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45949.504457175928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45949.504457175928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45949.504457175928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45949.504457175928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45949.504457175928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45949.504457175928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45949.504457175928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45949.504457175928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45949.504457175928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45949.504457175928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45949.504457175928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45949.504457175928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45949.504457175928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45949.504457175928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45949.504457175928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45949.504457175928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45949.504457175928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45949.504457175928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45949.504457175928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45949.504457175928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45949.504457175928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45949.504457175928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45949.504457175928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45949.504457175928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45949.504457175928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45949.504457175928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45949.504457175928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45949.504457175928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45949.504457175928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45949.504457175928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45949.504457175928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45949.504457175928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45949.504457175928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45949.504457175928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45949.504457175928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45949.504457175928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45949.504457175928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45949.504457175928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45949.504457175928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45949.504457175928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45949.504457175928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45949.504457175928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45949.504457175928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45949.504457175928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45949.504457175928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45949.504457175928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45949.504457175928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45949.504457175928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45949.504457175928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45949.504457175928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45949.504457175928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45949.504457175928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45949.504457175928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45949.504457175928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45949.504457175928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45949.504457175928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45949.504457175928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45949.504457175928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45949.504457175928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45949.504457175928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45949.504457175928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45949.504457175928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45949.504457175928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45949.504457175928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45949.504457175928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45949.504457175928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45949.504457175928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45949.504457175928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45949.504457175928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45949.504457175928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45949.504457175928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45949.504457175928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45949.504457175928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45949.504457175928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45949.504457175928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45949.504457175928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45949.504457175928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45949.504457175928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45949.504457175928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45949.504457175928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45949.504457175928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45949.504457175928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45949.504457175928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45949.504457175928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45949.504457175928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45949.504457175928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45949.504457175928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45949.504457175928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45949.504457175928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45949.504457175928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45949.504457175928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45949.504457175928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45949.504457175928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45949.504457175928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45949.504457175928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45949.504457175928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45949.504457175928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45949.504457175928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45949.504457175928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45949.504457175928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45949.504457175928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45949.504457175928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45949.504457175928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45949.504457175928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45949.504457175928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45949.504457175928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45949.504457175928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45949.504457175928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45949.504457175928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45949.504457175928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45949.504457175928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45949.504457175928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45949.504457175928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45949.504457175928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45949.504457175928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45949.504457175928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45949.504457175928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45949.504457175928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45949.504457175928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45949.504457175928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45949.504457175928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45949.504457175928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45949.504457175928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45949.504457175928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45949.504457175928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45949.504457175928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45949.504457175928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45949.504457175928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45949.504457175928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45949.504457175928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45949.504457175928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45949.504457175928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45949.504457175928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45949.504457175928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45949.504457175928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45949.504457175928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45949.504457175928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45949.504457175928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45949.504457175928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45949.504457175928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45949.504457175928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45949.504457175928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45949.504457175928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45949.504457175928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45949.504457175928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45949.504457175928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45949.504457175928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45949.504457175928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45949.504457175928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45949.504457175928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45949.504457175928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45949.504457175928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45949.504457175928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45949.504457175928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45949.504457175928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45949.504457175928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45949.504457175928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45949.504457175928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45949.504457175928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45949.504457175928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45949.504457175928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45949.504457175928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45949.504457175928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45949.504457175928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45949.504457175928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45949.504457175928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45949.504457175928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45949.504457175928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45949.504457175928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45949.504457175928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45949.504457175928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45949.504457175928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45949.504457175928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45949.504457175928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45949.504457175928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45949.504457175928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45949.504457175928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45949.504457175928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45949.504457175928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45949.504457175928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45949.504457175928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45949.504457175928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45949.504457175928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45949.504457175928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45949.504457175928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45949.504457175928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45949.504457175928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45949.504457175928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45949.504457175928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45949.504457175928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45949.504457175928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45949.504457175928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45949.504457175928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45949.504457175928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45949.504457175928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45949.504457175928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45949.504457175928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45949.504457175928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45949.504457175928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45949.504457175928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45949.504457175928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45949.504457175928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45949.504457175928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45949.504457175928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45949.504457175928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45949.504457175928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45949.504457175928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45949.504457175928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45949.504457175928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45949.504457175928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45949.504457175928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45949.504457175928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45949.504457175928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45949.504457175928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45949.504457175928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45949.504457175928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45949.504457175928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45949.504457175928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45949.504457175928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45949.504457175928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45949.504457175928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45949.504457175928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45949.504457175928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45949.504457175928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45949.504457175928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45949.504457175928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45949.504457175928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45949.504457175928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45949.504457175928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45949.504457175928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45949.504457175928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45949.504457175928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45949.504457175928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45949.504457175928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45949.504457175928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45949.504457175928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45949.504457175928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45949.504457175928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45949.504457175928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45949.504457175928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45949.504457175928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45949.504457175928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45949.504457175928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45949.504457175928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45949.504457175928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45949.504457175928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45949.504457175928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45949.504457175928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45949.504457175928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45949.504457175928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45949.504457175928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45949.504457175928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45949.504457175928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45949.504457175928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45949.504457175928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45949.504457175928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45949.504457175928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45949.504457175928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45949.504457175928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45949.504457175928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45949.504457175928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45949.504457175928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45949.504457175928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45949.504457175928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45949.504457175928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45949.504457175928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45949.504457175928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45949.504457175928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45949.504457175928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45949.504457175928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45949.504457175928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45949.504457175928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45949.504457175928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45949.504457175928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45949.504457175928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45949.504457175928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45949.504457175928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45949.504457175928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45949.504457175928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45949.504457175928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45949.504457175928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45949.504457175928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45949.504457175928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45949.504457175928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45949.504457175928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45949.504457175928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45949.504457175928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45949.504457175928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45949.504457175928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45949.504457175928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45949.504457175928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45949.504457175928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45949.504457175928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45949.504457175928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45949.504457175928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45949.504457175928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45949.504457175928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45949.504457175928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45949.504457175928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45949.504457175928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45949.504457175928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45949.504457175928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45949.504457175928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45949.504457175928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45949.504457175928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45949.504457175928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45949.504457175928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45949.504457175928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45949.504457175928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45949.504457175928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45949.504457175928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45949.504457175928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45949.504457175928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45949.504457175928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45949.504457175928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45949.504457175928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45949.504457175928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45949.504457175928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45949.504457175928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45949.504457175928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45949.504457175928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45949.504457175928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45949.504457175928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45949.504457175928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45949.504457175928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45949.504457175928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45949.504457175928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45949.504457175928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45949.504457175928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45949.504457175928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45949.504457175928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45949.504457175928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45949.504457175928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45949.504457175928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45949.504457175928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45949.504457175928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45949.504457175928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45949.504457175928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45949.504457175928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45949.504457175928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45949.504457175928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45949.504457175928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45949.504457175928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45949.504457175928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45949.504457175928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45949.504457175928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45949.504457175928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45949.504457175928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45949.504457175928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45949.504457175928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45949.504457175928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45949.504457175928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45949.504457175928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45949.504457175928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45949.504457175928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45949.504457175928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45949.504457175928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45949.504457175928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45949.504457175928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45949.504457175928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45949.504457175928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45949.504457175928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45949.504457175928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45949.504457175928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45949.504457175928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45949.504457175928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45949.504457175928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45949.504457175928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45949.504457175928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45949.504457175928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45949.504457175928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45949.504457175928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45949.504457175928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45949.504457175928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45949.504457175928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45949.504457175928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45949.504457175928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45949.504457175928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45949.504457175928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45949.504457175928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45949.504457175928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45949.504457175928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45949.504457175928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45949.504457175928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45949.504457175928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45949.504457175928</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45949.504457175928</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45949.504457175928</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45949.504457175928</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45949.504457175928</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45949.504457175928</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45949.504457175928</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45949.504457175928</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39057</v>
      </c>
      <c r="B2" s="98" t="str">
        <f>IFERROR(VLOOKUP(D2,DB!A:K,11,0),"")</f>
        <v>R4</v>
      </c>
      <c r="C2" s="99">
        <v>1</v>
      </c>
      <c r="D2" s="95" t="s">
        <v>35082</v>
      </c>
      <c r="E2" s="100" t="s">
        <v>38964</v>
      </c>
      <c r="F2" s="101">
        <v>45703.480717592596</v>
      </c>
      <c r="G2" s="102">
        <f ca="1">IFERROR(NOW()-F2,"")</f>
        <v>246.02373958333192</v>
      </c>
      <c r="H2" s="101">
        <v>45703.474768518521</v>
      </c>
      <c r="I2" s="98" t="str">
        <f>IFERROR(VLOOKUP(D2,DB!A:F,6,0),"")</f>
        <v>SCECO</v>
      </c>
      <c r="J2" s="98" t="str">
        <f>IFERROR(VLOOKUP(D2,DB!A:G,7,0),"")</f>
        <v>Dead</v>
      </c>
      <c r="K2" s="103" t="s">
        <v>39058</v>
      </c>
      <c r="L2" s="95" t="str">
        <f>IFERROR(VLOOKUP(D2,DB!A:I,9,0),"")</f>
        <v>Latis</v>
      </c>
    </row>
    <row r="3" spans="1:16" ht="15" customHeight="1">
      <c r="A3" s="121" t="s">
        <v>39059</v>
      </c>
      <c r="B3" s="121" t="str">
        <f>IFERROR(VLOOKUP(D3,DB!A:K,11,0),"")</f>
        <v>R4</v>
      </c>
      <c r="C3" s="122">
        <v>3</v>
      </c>
      <c r="D3" s="123" t="s">
        <v>35060</v>
      </c>
      <c r="E3" s="100" t="s">
        <v>38964</v>
      </c>
      <c r="F3" s="101">
        <v>45949.429386574076</v>
      </c>
      <c r="G3" s="126">
        <f ca="1">IFERROR(NOW()-F3,"")</f>
        <v>7.5070601851621177E-2</v>
      </c>
      <c r="H3" s="125">
        <v>45948.956307870372</v>
      </c>
      <c r="I3" s="121" t="str">
        <f>IFERROR(VLOOKUP(D3,DB!A:F,6,0),"")</f>
        <v>Generator-SG</v>
      </c>
      <c r="J3" s="121" t="str">
        <f>IFERROR(VLOOKUP(D3,DB!A:G,7,0),"")</f>
        <v>No BB Shifted</v>
      </c>
      <c r="K3" s="127" t="s">
        <v>39060</v>
      </c>
      <c r="L3" s="123" t="str">
        <f>IFERROR(VLOOKUP(D3,DB!A:I,9,0),"")</f>
        <v>Latis</v>
      </c>
    </row>
    <row r="4" spans="1:16" ht="15" customHeight="1">
      <c r="A4" s="121" t="s">
        <v>39061</v>
      </c>
      <c r="B4" s="121" t="str">
        <f>IFERROR(VLOOKUP(D4,DB!A:K,11,0),"")</f>
        <v>R4</v>
      </c>
      <c r="C4" s="122">
        <v>1</v>
      </c>
      <c r="D4" s="127" t="s">
        <v>35720</v>
      </c>
      <c r="E4" s="100" t="s">
        <v>38964</v>
      </c>
      <c r="F4" s="125">
        <v>45949.429328703707</v>
      </c>
      <c r="G4" s="126">
        <f ca="1">IFERROR(NOW()-F4,"")</f>
        <v>7.5128472220967524E-2</v>
      </c>
      <c r="H4" s="125">
        <v>45949.301261574074</v>
      </c>
      <c r="I4" s="121" t="str">
        <f>IFERROR(VLOOKUP(D4,DB!A:F,6,0),"")</f>
        <v>Generator-SG</v>
      </c>
      <c r="J4" s="121" t="str">
        <f>IFERROR(VLOOKUP(D4,DB!A:G,7,0),"")</f>
        <v>Dead</v>
      </c>
      <c r="K4" s="127" t="s">
        <v>39060</v>
      </c>
      <c r="L4" s="123" t="str">
        <f>IFERROR(VLOOKUP(D4,DB!A:I,9,0),"")</f>
        <v>Latis</v>
      </c>
    </row>
    <row r="5" spans="1:16" ht="15" customHeight="1">
      <c r="A5" s="121" t="s">
        <v>39062</v>
      </c>
      <c r="B5" s="121" t="str">
        <f>IFERROR(VLOOKUP(D5,DB!A:K,11,0),"")</f>
        <v>R4</v>
      </c>
      <c r="C5" s="122">
        <v>1</v>
      </c>
      <c r="D5" s="123" t="s">
        <v>23991</v>
      </c>
      <c r="E5" s="100" t="s">
        <v>39048</v>
      </c>
      <c r="F5" s="125">
        <v>45949.485520833332</v>
      </c>
      <c r="G5" s="126">
        <f ca="1">IFERROR(NOW()-F5,"")</f>
        <v>1.8936342596134637E-2</v>
      </c>
      <c r="H5" s="125">
        <v>45949.438738425924</v>
      </c>
      <c r="I5" s="121" t="str">
        <f>IFERROR(VLOOKUP(D5,DB!A:F,6,0),"")</f>
        <v>SCECO</v>
      </c>
      <c r="J5" s="121" t="str">
        <f>IFERROR(VLOOKUP(D5,DB!A:G,7,0),"")</f>
        <v>Good</v>
      </c>
      <c r="K5" s="127" t="s">
        <v>39063</v>
      </c>
      <c r="L5" s="123" t="str">
        <f>IFERROR(VLOOKUP(D5,DB!A:I,9,0),"")</f>
        <v>Latis</v>
      </c>
    </row>
    <row r="6" spans="1:16" ht="15" customHeight="1">
      <c r="A6" s="121"/>
      <c r="B6" s="121" t="str">
        <f>IFERROR(VLOOKUP(D6,DB!A:K,11,0),"")</f>
        <v/>
      </c>
      <c r="C6" s="122"/>
      <c r="D6" s="123"/>
      <c r="E6" s="100"/>
      <c r="F6" s="125"/>
      <c r="G6" s="126">
        <f ca="1">IFERROR(NOW()-F6,"")</f>
        <v>45949.504457175928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45949.504457175928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45949.504457175928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45949.504457175928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45949.504457175928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45949.504457175928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45949.504457175928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45949.504457175928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45949.504457175928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45949.504457175928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45949.504457175928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45949.504457175928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45949.504457175928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45949.504457175928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45949.504457175928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45949.504457175928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45949.504457175928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45949.504457175928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45949.504457175928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45949.504457175928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45949.504457175928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45949.504457175928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45949.504457175928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45949.504457175928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45949.504457175928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45949.504457175928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45949.504457175928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45949.504457175928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45949.504457175928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45949.504457175928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45949.504457175928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45949.504457175928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45949.504457175928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45949.504457175928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45949.504457175928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45949.504457175928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45949.504457175928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45949.504457175928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45949.504457175928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45949.504457175928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45949.504457175928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45949.504457175928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45949.504457175928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45949.504457175928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45949.504457175928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45949.504457175928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45949.504457175928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45949.504457175928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45949.504457175928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45949.504457175928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45949.504457175928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45949.504457175928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45949.504457175928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45949.504457175928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45949.504457175928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45949.504457175928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45949.504457175928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45949.504457175928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45949.504457175928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45949.504457175928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45949.504457175928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45949.504457175928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45949.504457175928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45949.504457175928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45949.504457175928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45949.504457175928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45949.504457175928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45949.504457175928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45949.504457175928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45949.504457175928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45949.504457175928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45949.504457175928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45949.504457175928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45949.504457175928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45949.504457175928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45949.504457175928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45949.504457175928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45949.504457175928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45949.504457175928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45949.504457175928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45949.504457175928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45949.504457175928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45949.504457175928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45949.504457175928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45949.504457175928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45949.504457175928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45949.504457175928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45949.504457175928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45949.504457175928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45949.504457175928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45949.504457175928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45949.504457175928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45949.504457175928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45949.504457175928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45949.504457175928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45949.504457175928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45949.504457175928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45949.504457175928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45949.504457175928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45949.504457175928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45949.504457175928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45949.504457175928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45949.504457175928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45949.504457175928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45949.504457175928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45949.504457175928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45949.504457175928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45949.504457175928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45949.504457175928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45949.504457175928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45949.504457175928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45949.504457175928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45949.504457175928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45949.504457175928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45949.504457175928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45949.504457175928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45949.504457175928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45949.504457175928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45949.504457175928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45949.504457175928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45949.504457175928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45949.504457175928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45949.504457175928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45949.504457175928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45949.504457175928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45949.504457175928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45949.504457175928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45949.504457175928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45949.504457175928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45949.504457175928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45949.504457175928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45949.504457175928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45949.504457175928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45949.504457175928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45949.504457175928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45949.504457175928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45949.504457175928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45949.504457175928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45949.504457175928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45949.504457175928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45949.504457175928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45949.504457175928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45949.504457175928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45949.504457175928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45949.504457175928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45949.504457175928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45949.504457175928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45949.504457175928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45949.504457175928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45949.504457175928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45949.504457175928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45949.504457175928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45949.504457175928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45949.504457175928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45949.504457175928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45949.504457175928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45949.504457175928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45949.504457175928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45949.504457175928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45949.504457175928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45949.504457175928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45949.504457175928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45949.504457175928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45949.504457175928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45949.504457175928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45949.504457175928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45949.504457175928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45949.504457175928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45949.504457175928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45949.504457175928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45949.504457175928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45949.504457175928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45949.504457175928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45949.504457175928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45949.504457175928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45949.504457175928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45949.504457175928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45949.504457175928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45949.504457175928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45949.504457175928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45949.504457175928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45949.504457175928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45949.504457175928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45949.504457175928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45949.504457175928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45949.504457175928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45949.504457175928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45949.504457175928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45949.504457175928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45949.504457175928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45949.504457175928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45949.504457175928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45949.504457175928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45949.504457175928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45949.504457175928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45949.504457175928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45949.504457175928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45949.504457175928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45949.504457175928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45949.504457175928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45949.504457175928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45949.504457175928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45949.504457175928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45949.504457175928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45949.504457175928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45949.504457175928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45949.504457175928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45949.504457175928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45949.504457175928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45949.504457175928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45949.504457175928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45949.504457175928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45949.504457175928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45949.504457175928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45949.504457175928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45949.504457175928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45949.504457175928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45949.504457175928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45949.504457175928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45949.504457175928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45949.504457175928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45949.504457175928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45949.504457175928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45949.504457175928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45949.504457175928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45949.504457175928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45949.504457175928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45949.504457175928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45949.504457175928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45949.504457175928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45949.504457175928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45949.504457175928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45949.504457175928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45949.504457175928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45949.504457175928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45949.504457175928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45949.504457175928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45949.504457175928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45949.504457175928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45949.504457175928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45949.504457175928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45949.504457175928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45949.504457175928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45949.504457175928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45949.504457175928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45949.504457175928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45949.504457175928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45949.504457175928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45949.504457175928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45949.504457175928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45949.504457175928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45949.504457175928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45949.504457175928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45949.504457175928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45949.504457175928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45949.504457175928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45949.504457175928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45949.504457175928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45949.504457175928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45949.504457175928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45949.504457175928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45949.504457175928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45949.504457175928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45949.504457175928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45949.504457175928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45949.504457175928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45949.504457175928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45949.504457175928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45949.504457175928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45949.504457175928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45949.504457175928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45949.504457175928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45949.504457175928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45949.504457175928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45949.504457175928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45949.504457175928</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45949.504457175928</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45949.504457175928</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45949.504457175928</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45949.504457175928</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45949.504457175928</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45949.504457175928</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45949.504457175928</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45949.504457175928</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45949.504457175928</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45949.504457175928</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45949.504457175928</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45949.504457175928</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45949.504457175928</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45949.504457175928</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45949.504457175928</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45949.504457175928</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45949.504457175928</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45949.504457175928</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45949.504457175928</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45949.504457175928</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45949.504457175928</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45949.504457175928</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45949.504457175928</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45949.504457175928</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45949.504457175928</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45949.504457175928</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45949.504457175928</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45949.504457175928</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45949.504457175928</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45949.504457175928</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45949.504457175928</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45949.504457175928</v>
      </c>
      <c r="H313" s="125"/>
      <c r="I313" s="121" t="str">
        <f>IFERROR(VLOOKUP(D313,DB!A:F,6,0),"")</f>
        <v/>
      </c>
      <c r="J313" s="121" t="str">
        <f>IFERROR(VLOOKUP(D313,DB!A:G,7,0),"")</f>
        <v/>
      </c>
      <c r="K313" s="127"/>
      <c r="L313" s="123" t="str">
        <f>IFERROR(VLOOKUP(D313,DB!A:I,9,0),"")</f>
        <v/>
      </c>
    </row>
    <row r="314" spans="1:12" ht="15" customHeight="1">
      <c r="A314" s="128"/>
      <c r="B314" s="128" t="str">
        <f>IFERROR(VLOOKUP(D314,DB!A:K,11,0),"")</f>
        <v/>
      </c>
      <c r="C314" s="129"/>
      <c r="D314" s="130"/>
      <c r="E314" s="131"/>
      <c r="F314" s="132"/>
      <c r="G314" s="133">
        <f ca="1">IFERROR(NOW()-F314,"")</f>
        <v>45949.504457175928</v>
      </c>
      <c r="H314" s="132"/>
      <c r="I314" s="128" t="str">
        <f>IFERROR(VLOOKUP(D314,DB!A:F,6,0),"")</f>
        <v/>
      </c>
      <c r="J314" s="128" t="str">
        <f>IFERROR(VLOOKUP(D314,DB!A:G,7,0),"")</f>
        <v/>
      </c>
      <c r="K314" s="134"/>
      <c r="L314" s="130" t="str">
        <f>IFERROR(VLOOKUP(D314,DB!A:I,9,0),"")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12" sqref="D12"/>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39064</v>
      </c>
      <c r="B2" s="37" t="str">
        <f>IFERROR(VLOOKUP(D2,DB!A:K,11,0),"")</f>
        <v>R5</v>
      </c>
      <c r="C2" s="37">
        <v>3</v>
      </c>
      <c r="D2" s="120" t="s">
        <v>36000</v>
      </c>
      <c r="E2" s="37" t="s">
        <v>38964</v>
      </c>
      <c r="F2" s="38">
        <v>45891.832060185188</v>
      </c>
      <c r="G2" s="150">
        <f ca="1">IFERROR(NOW()-F2,"")</f>
        <v>57.672396990739799</v>
      </c>
      <c r="H2" s="38">
        <v>45891.790393518517</v>
      </c>
      <c r="I2" s="37" t="str">
        <f>IFERROR(VLOOKUP(D2,DB!A:F,6,0),"")</f>
        <v>Generator-SG</v>
      </c>
      <c r="J2" s="37" t="str">
        <f>IFERROR(VLOOKUP(D2,DB!A:G,7,0),"")</f>
        <v>Vandalized</v>
      </c>
      <c r="K2" s="37" t="s">
        <v>39065</v>
      </c>
      <c r="L2" s="37" t="str">
        <f>IFERROR(VLOOKUP(D2,DB!A:I,9,0),"")</f>
        <v>Latis</v>
      </c>
      <c r="M2" s="119"/>
    </row>
    <row r="3" spans="1:13" ht="30.75">
      <c r="A3" s="37" t="s">
        <v>39066</v>
      </c>
      <c r="B3" s="37" t="str">
        <f>IFERROR(VLOOKUP(D3,DB!A:K,11,0),"")</f>
        <v>R5</v>
      </c>
      <c r="C3" s="37">
        <v>1</v>
      </c>
      <c r="D3" s="37" t="s">
        <v>31295</v>
      </c>
      <c r="E3" s="37" t="s">
        <v>39048</v>
      </c>
      <c r="F3" s="38">
        <v>45926.188877314817</v>
      </c>
      <c r="G3" s="150">
        <f t="shared" ref="G3" ca="1" si="0">IFERROR(NOW()-F3,"")</f>
        <v>23.315579861111473</v>
      </c>
      <c r="H3" s="38">
        <v>45926.158159722225</v>
      </c>
      <c r="I3" s="37" t="str">
        <f>IFERROR(VLOOKUP(D3,DB!A:F,6,0),"")</f>
        <v>SCECO</v>
      </c>
      <c r="J3" s="37" t="str">
        <f>IFERROR(VLOOKUP(D3,DB!A:G,7,0),"")</f>
        <v>Good</v>
      </c>
      <c r="K3" s="37" t="s">
        <v>39067</v>
      </c>
      <c r="L3" s="37" t="str">
        <f>IFERROR(VLOOKUP(D3,DB!A:I,9,0),"")</f>
        <v>Latis</v>
      </c>
      <c r="M3" s="119"/>
    </row>
    <row r="4" spans="1:13" ht="30.75">
      <c r="A4" s="37" t="s">
        <v>39068</v>
      </c>
      <c r="B4" s="37" t="str">
        <f>IFERROR(VLOOKUP(D4,DB!A:K,11,0),"")</f>
        <v>R5</v>
      </c>
      <c r="C4" s="37">
        <v>2</v>
      </c>
      <c r="D4" s="37" t="s">
        <v>31159</v>
      </c>
      <c r="E4" s="37" t="s">
        <v>38964</v>
      </c>
      <c r="F4" s="38">
        <v>45944.771574074075</v>
      </c>
      <c r="G4" s="39">
        <f t="shared" ref="G4" ca="1" si="1">IFERROR(NOW()-F4,"")</f>
        <v>4.7328831018530764</v>
      </c>
      <c r="H4" s="38">
        <v>45944.676192129627</v>
      </c>
      <c r="I4" s="37" t="str">
        <f>IFERROR(VLOOKUP(D4,DB!A:F,6,0),"")</f>
        <v>SCECO</v>
      </c>
      <c r="J4" s="37" t="str">
        <f>IFERROR(VLOOKUP(D4,DB!A:G,7,0),"")</f>
        <v>Dead</v>
      </c>
      <c r="K4" s="37" t="s">
        <v>39069</v>
      </c>
      <c r="L4" s="37" t="str">
        <f>IFERROR(VLOOKUP(D4,DB!A:I,9,0),"")</f>
        <v>Latis</v>
      </c>
    </row>
    <row r="5" spans="1:13" ht="45.75">
      <c r="A5" s="163" t="s">
        <v>39070</v>
      </c>
      <c r="B5" s="163" t="str">
        <f>IFERROR(VLOOKUP(D5,DB!A:K,11,0),"")</f>
        <v>R5</v>
      </c>
      <c r="C5" s="163">
        <v>1</v>
      </c>
      <c r="D5" s="163" t="s">
        <v>34747</v>
      </c>
      <c r="E5" s="163" t="s">
        <v>39048</v>
      </c>
      <c r="F5" s="164">
        <v>45948.661111111112</v>
      </c>
      <c r="G5" s="165">
        <f ca="1">IFERROR(NOW()-F5,"")</f>
        <v>0.84334606481570518</v>
      </c>
      <c r="H5" s="164">
        <v>45948.661111111112</v>
      </c>
      <c r="I5" s="163" t="str">
        <f>IFERROR(VLOOKUP(D5,DB!A:F,6,0),"")</f>
        <v>SCECO</v>
      </c>
      <c r="J5" s="163" t="str">
        <f>IFERROR(VLOOKUP(D5,DB!A:G,7,0),"")</f>
        <v>Dead</v>
      </c>
      <c r="K5" s="163" t="s">
        <v>39071</v>
      </c>
      <c r="L5" s="163" t="str">
        <f>IFERROR(VLOOKUP(D5,DB!A:I,9,0),"")</f>
        <v>Latis</v>
      </c>
    </row>
    <row r="6" spans="1:13" ht="15">
      <c r="A6" s="163" t="s">
        <v>39072</v>
      </c>
      <c r="B6" s="163" t="str">
        <f>IFERROR(VLOOKUP(D6,DB!A:K,11,0),"")</f>
        <v>R5</v>
      </c>
      <c r="C6" s="163">
        <v>1</v>
      </c>
      <c r="D6" s="163" t="s">
        <v>38431</v>
      </c>
      <c r="E6" s="163" t="s">
        <v>38964</v>
      </c>
      <c r="F6" s="164">
        <v>45949.444756944446</v>
      </c>
      <c r="G6" s="165">
        <f ca="1">IFERROR(NOW()-F6,"")</f>
        <v>5.9700231482565869E-2</v>
      </c>
      <c r="H6" s="164">
        <v>45949.435034722221</v>
      </c>
      <c r="I6" s="163" t="str">
        <f>IFERROR(VLOOKUP(D6,DB!A:F,6,0),"")</f>
        <v>Generator-SG</v>
      </c>
      <c r="J6" s="163" t="str">
        <f>IFERROR(VLOOKUP(D6,DB!A:G,7,0),"")</f>
        <v>Dead</v>
      </c>
      <c r="K6" s="163" t="s">
        <v>39073</v>
      </c>
      <c r="L6" s="163" t="str">
        <f>IFERROR(VLOOKUP(D6,DB!A:I,9,0),"")</f>
        <v>Latis</v>
      </c>
    </row>
    <row r="7" spans="1:13" ht="15">
      <c r="A7" s="163"/>
      <c r="B7" s="163" t="str">
        <f>IFERROR(VLOOKUP(D7,DB!A:K,11,0),"")</f>
        <v/>
      </c>
      <c r="C7" s="163"/>
      <c r="D7" s="163"/>
      <c r="E7" s="163"/>
      <c r="F7" s="164"/>
      <c r="G7" s="165">
        <f ca="1">IFERROR(NOW()-F7,"")</f>
        <v>45949.504457175928</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45949.504457175928</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45949.504457175928</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45949.504457175928</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45949.504457175928</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45949.504457175928</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45949.504457175928</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45949.504457175928</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45949.504457175928</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45949.504457175928</v>
      </c>
      <c r="H16" s="164"/>
      <c r="I16" s="163" t="str">
        <f>IFERROR(VLOOKUP(D16,DB!A:F,6,0),"")</f>
        <v/>
      </c>
      <c r="J16" s="163" t="str">
        <f>IFERROR(VLOOKUP(D16,DB!A:G,7,0),"")</f>
        <v/>
      </c>
      <c r="K16" s="163"/>
      <c r="L16" s="163" t="str">
        <f>IFERROR(VLOOKUP(D16,DB!A:I,9,0),"")</f>
        <v/>
      </c>
    </row>
    <row r="17" spans="1:12" ht="30.75">
      <c r="A17" s="163"/>
      <c r="B17" s="163" t="str">
        <f>IFERROR(VLOOKUP(D17,DB!A:K,11,0),"")</f>
        <v/>
      </c>
      <c r="C17" s="163"/>
      <c r="D17" s="163"/>
      <c r="E17" s="163"/>
      <c r="F17" s="164"/>
      <c r="G17" s="165">
        <f ca="1">IFERROR(NOW()-F17,"")</f>
        <v>45949.504457175928</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45949.504457175928</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45949.504457175928</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45949.504457175928</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45949.504457175928</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45949.504457175928</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45949.504457175928</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45949.504457175928</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45949.504457175928</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45949.504457175928</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45949.504457175928</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45949.504457175928</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45949.504457175928</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45949.504457175928</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45949.504457175928</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45949.504457175928</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45949.504457175928</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45949.504457175928</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45949.504457175928</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45949.504457175928</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45949.504457175928</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45949.504457175928</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45949.504457175928</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45949.504457175928</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45949.504457175928</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45949.504457175928</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45949.504457175928</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45949.504457175928</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45949.504457175928</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45949.504457175928</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45949.504457175928</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45949.504457175928</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45949.504457175928</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45949.504457175928</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45949.504457175928</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45949.504457175928</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45949.504457175928</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45949.504457175928</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45949.504457175928</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45949.504457175928</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45949.504457175928</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45949.504457175928</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45949.504457175928</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45949.504457175928</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45949.504457175928</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45949.504457175928</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45949.504457175928</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45949.504457175928</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45949.504457175928</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45949.504457175928</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45949.504457175928</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45949.504457175928</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45949.504457175928</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45949.504457175928</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45949.504457175928</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45949.504457175928</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45949.504457175928</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45949.504457175928</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45949.504457175928</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45949.504457175928</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45949.504457175928</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45949.504457175928</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45949.504457175928</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45949.504457175928</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45949.504457175928</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45949.504457175928</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45949.504457175928</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45949.504457175928</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45949.504457175928</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45949.504457175928</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45949.504457175928</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45949.504457175928</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45949.504457175928</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45949.504457175928</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45949.504457175928</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45949.504457175928</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45949.504457175928</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45949.504457175928</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45949.504457175928</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45949.504457175928</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45949.504457175928</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45949.504457175928</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45949.504457175928</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45949.504457175928</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45949.504457175928</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45949.504457175928</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45949.504457175928</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45949.504457175928</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45949.504457175928</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45949.504457175928</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45949.504457175928</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45949.504457175928</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45949.504457175928</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45949.504457175928</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45949.504457175928</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45949.504457175928</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45949.504457175928</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45949.504457175928</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45949.504457175928</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45949.504457175928</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45949.504457175928</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45949.504457175928</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45949.504457175928</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45949.504457175928</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45949.504457175928</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45949.504457175928</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45949.504457175928</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45949.504457175928</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45949.504457175928</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45949.504457175928</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45949.504457175928</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45949.504457175928</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45949.504457175928</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45949.504457175928</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45949.504457175928</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45949.504457175928</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45949.504457175928</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45949.504457175928</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45949.504457175928</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45949.504457175928</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45949.504457175928</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45949.504457175928</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45949.504457175928</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45949.504457175928</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45949.504457175928</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45949.504457175928</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45949.504457175928</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45949.504457175928</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45949.504457175928</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45949.504457175928</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45949.504457175928</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45949.504457175928</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45949.504457175928</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45949.504457175928</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45949.504457175928</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45949.504457175928</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45949.504457175928</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45949.504457175928</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45949.504457175928</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45949.504457175928</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45949.504457175928</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45949.504457175928</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45949.504457175928</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45949.504457175928</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45949.504457175928</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45949.504457175928</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45949.504457175928</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45949.504457175928</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45949.504457175928</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45949.504457175928</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45949.504457175928</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45949.504457175928</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45949.504457175928</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45949.504457175928</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45949.504457175928</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45949.504457175928</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45949.504457175928</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45949.504457175928</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45949.504457175928</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45949.504457175928</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45949.504457175928</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45949.504457175928</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45949.504457175928</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45949.504457175928</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45949.504457175928</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45949.504457175928</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45949.504457175928</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45949.504457175928</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45949.504457175928</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45949.504457175928</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45949.504457175928</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45949.504457175928</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45949.504457175928</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45949.504457175928</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45949.504457175928</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45949.504457175928</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45949.504457175928</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45949.504457175928</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45949.504457175928</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45949.504457175928</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45949.504457175928</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45949.504457175928</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45949.504457175928</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45949.504457175928</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45949.504457175928</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45949.504457175928</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45949.504457175928</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45949.504457175928</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45949.504457175928</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45949.504457175928</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45949.504457175928</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45949.504457175928</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45949.504457175928</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45949.504457175928</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45949.504457175928</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45949.504457175928</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45949.504457175928</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45949.504457175928</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45949.504457175928</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45949.504457175928</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45949.504457175928</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45949.504457175928</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45949.504457175928</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45949.504457175928</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45949.504457175928</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45949.504457175928</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45949.504457175928</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45949.504457175928</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45949.504457175928</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45949.504457175928</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45949.504457175928</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45949.504457175928</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45949.504457175928</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45949.504457175928</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45949.504457175928</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45949.504457175928</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45949.504457175928</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45949.504457175928</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45949.504457175928</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45949.504457175928</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45949.504457175928</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45949.504457175928</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45949.504457175928</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45949.504457175928</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45949.504457175928</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45949.504457175928</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45949.504457175928</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45949.504457175928</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45949.504457175928</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45949.504457175928</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45949.504457175928</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45949.504457175928</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45949.504457175928</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45949.504457175928</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45949.504457175928</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45949.504457175928</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45949.504457175928</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45949.504457175928</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45949.504457175928</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45949.504457175928</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45949.504457175928</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45949.504457175928</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45949.504457175928</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45949.504457175928</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45949.504457175928</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45949.504457175928</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45949.504457175928</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45949.504457175928</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45949.504457175928</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45949.504457175928</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45949.504457175928</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45949.504457175928</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45949.504457175928</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45949.504457175928</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45949.504457175928</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45949.504457175928</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45949.504457175928</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45949.504457175928</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45949.504457175928</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45949.504457175928</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45949.504457175928</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45949.504457175928</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45949.504457175928</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45949.504457175928</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45949.504457175928</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45949.504457175928</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45949.504457175928</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45949.504457175928</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45949.504457175928</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45949.504457175928</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45949.504457175928</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45949.504457175928</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45949.504457175928</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45949.504457175928</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45949.504457175928</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45949.504457175928</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45949.504457175928</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45949.504457175928</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45949.504457175928</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45949.504457175928</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45949.504457175928</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45949.504457175928</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45949.504457175928</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45949.504457175928</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45949.504457175928</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45949.504457175928</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45949.504457175928</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45949.504457175928</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45949.504457175928</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45949.504457175928</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45949.504457175928</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45949.504457175928</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45949.504457175928</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45949.504457175928</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45949.504457175928</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45949.504457175928</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45949.504457175928</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45949.504457175928</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45949.504457175928</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45949.504457175928</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45949.504457175928</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45949.504457175928</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45949.504457175928</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45949.504457175928</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45949.504457175928</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45949.504457175928</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45949.504457175928</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45949.504457175928</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45949.504457175928</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45949.504457175928</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45949.504457175928</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45949.504457175928</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45949.504457175928</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45949.504457175928</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45949.504457175928</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45949.504457175928</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45949.504457175928</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45949.504457175928</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45949.504457175928</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45949.504457175928</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45949.504457175928</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45949.504457175928</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45949.504457175928</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45949.504457175928</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45949.504457175928</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45949.504457175928</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45949.504457175928</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45949.504457175928</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45949.504457175928</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45949.504457175928</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45949.504457175928</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45949.504457175928</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45949.504457175928</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45949.504457175928</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45949.504457175928</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45949.504457175928</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45949.504457175928</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45949.504457175928</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45949.504457175928</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45949.504457175928</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45949.504457175928</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45949.504457175928</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45949.504457175928</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45949.504457175928</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45949.504457175928</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45949.504457175928</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45949.504457175928</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45949.504457175928</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45949.504457175928</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45949.504457175928</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45949.504457175928</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45949.504457175928</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45949.504457175928</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45949.504457175928</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45949.504457175928</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45949.504457175928</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45949.504457175928</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45949.504457175928</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45949.504457175928</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45949.504457175928</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45949.504457175928</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45949.504457175928</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45949.504457175928</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45949.504457175928</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45949.504457175928</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45949.504457175928</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45949.504457175928</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45949.504457175928</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45949.504457175928</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45949.504457175928</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45949.504457175928</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45949.504457175928</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45949.504457175928</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45949.504457175928</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45949.504457175928</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45949.504457175928</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45949.504457175928</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45949.504457175928</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45949.504457175928</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45949.504457175928</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45949.504457175928</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45949.504457175928</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45949.504457175928</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45949.504457175928</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45949.504457175928</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45949.504457175928</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45949.504457175928</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45949.504457175928</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45949.504457175928</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45949.504457175928</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45949.504457175928</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45949.504457175928</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45949.504457175928</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45949.504457175928</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45949.504457175928</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45949.504457175928</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45949.504457175928</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45949.504457175928</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45949.504457175928</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45949.504457175928</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45949.504457175928</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45949.504457175928</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45949.504457175928</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45949.504457175928</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45949.504457175928</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45949.504457175928</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45949.504457175928</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45949.504457175928</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45949.504457175928</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45949.504457175928</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45949.504457175928</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45949.504457175928</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45949.504457175928</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45949.504457175928</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45949.504457175928</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45949.504457175928</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45949.504457175928</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45949.504457175928</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45949.504457175928</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45949.504457175928</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45949.504457175928</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45949.504457175928</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45949.504457175928</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45949.504457175928</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45949.504457175928</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45949.504457175928</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45949.504457175928</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45949.504457175928</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45949.504457175928</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45949.504457175928</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45949.504457175928</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45949.504457175928</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45949.504457175928</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45949.504457175928</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45949.504457175928</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45949.504457175928</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45949.504457175928</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45949.504457175928</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45949.504457175928</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45949.504457175928</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45949.504457175928</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45949.504457175928</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45949.504457175928</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45949.504457175928</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45949.504457175928</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45949.504457175928</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45949.504457175928</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45949.504457175928</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45949.504457175928</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45949.504457175928</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45949.504457175928</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45949.504457175928</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45949.504457175928</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45949.504457175928</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45949.504457175928</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45949.504457175928</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45949.504457175928</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45949.504457175928</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45949.504457175928</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45949.504457175928</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45949.504457175928</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45949.504457175928</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45949.504457175928</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45949.504457175928</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45949.504457175928</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45949.504457175928</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45949.504457175928</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45949.504457175928</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45949.504457175928</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45949.504457175928</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45949.504457175928</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45949.504457175928</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45949.504457175928</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45949.504457175928</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45949.504457175928</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45949.504457175928</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45949.504457175928</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45949.504457175928</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45949.504457175928</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45949.504457175928</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45949.504457175928</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45949.504457175928</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45949.504457175928</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45949.504457175928</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45949.504457175928</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45949.504457175928</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45949.504457175928</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45949.504457175928</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45949.504457175928</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45949.504457175928</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45949.504457175928</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45949.504457175928</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45949.504457175928</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45949.504457175928</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45949.504457175928</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45949.504457175928</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45949.504457175928</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45949.504457175928</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45949.504457175928</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45949.504457175928</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45949.504457175928</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45949.504457175928</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45949.504457175928</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45949.504457175928</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45949.504457175928</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45949.504457175928</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45949.504457175928</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45949.504457175928</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45949.504457175928</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45949.504457175928</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45949.504457175928</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45949.504457175928</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45949.504457175928</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45949.504457175928</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45949.504457175928</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45949.504457175928</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45949.504457175928</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45949.504457175928</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45949.504457175928</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45949.504457175928</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45949.504457175928</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45949.504457175928</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45949.504457175928</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45949.504457175928</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45949.504457175928</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45949.504457175928</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45949.504457175928</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45949.504457175928</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45949.504457175928</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45949.504457175928</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45949.504457175928</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45949.504457175928</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45949.504457175928</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45949.504457175928</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45949.504457175928</v>
      </c>
      <c r="H551" s="164"/>
      <c r="I551" s="163" t="str">
        <f>IFERROR(VLOOKUP(D551,DB!A:F,6,0),"")</f>
        <v/>
      </c>
      <c r="J551" s="163" t="str">
        <f>IFERROR(VLOOKUP(D551,DB!A:G,7,0),"")</f>
        <v/>
      </c>
      <c r="K551" s="163"/>
      <c r="L551" s="163" t="str">
        <f>IFERROR(VLOOKUP(D551,DB!A:I,9,0),"")</f>
        <v/>
      </c>
    </row>
    <row r="552" spans="1:12" ht="15">
      <c r="A552" s="163"/>
      <c r="B552" s="163" t="str">
        <f>IFERROR(VLOOKUP(D552,DB!A:K,11,0),"")</f>
        <v/>
      </c>
      <c r="C552" s="163"/>
      <c r="D552" s="163"/>
      <c r="E552" s="163"/>
      <c r="F552" s="164"/>
      <c r="G552" s="165">
        <f ca="1">IFERROR(NOW()-F552,"")</f>
        <v>45949.504457175928</v>
      </c>
      <c r="H552" s="164"/>
      <c r="I552" s="163" t="str">
        <f>IFERROR(VLOOKUP(D552,DB!A:F,6,0),"")</f>
        <v/>
      </c>
      <c r="J552" s="163" t="str">
        <f>IFERROR(VLOOKUP(D552,DB!A:G,7,0),"")</f>
        <v/>
      </c>
      <c r="K552" s="163"/>
      <c r="L552" s="163" t="str">
        <f>IFERROR(VLOOKUP(D552,DB!A:I,9,0),"")</f>
        <v/>
      </c>
    </row>
    <row r="553" spans="1:12" ht="15">
      <c r="A553" s="163"/>
      <c r="B553" s="163" t="str">
        <f>IFERROR(VLOOKUP(D553,DB!A:K,11,0),"")</f>
        <v/>
      </c>
      <c r="C553" s="163"/>
      <c r="D553" s="163"/>
      <c r="E553" s="163"/>
      <c r="F553" s="164"/>
      <c r="G553" s="165">
        <f ca="1">IFERROR(NOW()-F553,"")</f>
        <v>45949.504457175928</v>
      </c>
      <c r="H553" s="164"/>
      <c r="I553" s="163" t="str">
        <f>IFERROR(VLOOKUP(D553,DB!A:F,6,0),"")</f>
        <v/>
      </c>
      <c r="J553" s="163" t="str">
        <f>IFERROR(VLOOKUP(D553,DB!A:G,7,0),"")</f>
        <v/>
      </c>
      <c r="K553" s="163"/>
      <c r="L553" s="163" t="str">
        <f>IFERROR(VLOOKUP(D553,DB!A:I,9,0),"")</f>
        <v/>
      </c>
    </row>
    <row r="554" spans="1:12" ht="15">
      <c r="A554" s="163"/>
      <c r="B554" s="163" t="str">
        <f>IFERROR(VLOOKUP(D554,DB!A:K,11,0),"")</f>
        <v/>
      </c>
      <c r="C554" s="163"/>
      <c r="D554" s="163"/>
      <c r="E554" s="163"/>
      <c r="F554" s="164"/>
      <c r="G554" s="165">
        <f ca="1">IFERROR(NOW()-F554,"")</f>
        <v>45949.504457175928</v>
      </c>
      <c r="H554" s="164"/>
      <c r="I554" s="163" t="str">
        <f>IFERROR(VLOOKUP(D554,DB!A:F,6,0),"")</f>
        <v/>
      </c>
      <c r="J554" s="163" t="str">
        <f>IFERROR(VLOOKUP(D554,DB!A:G,7,0),"")</f>
        <v/>
      </c>
      <c r="K554" s="163"/>
      <c r="L554" s="163" t="str">
        <f>IFERROR(VLOOKUP(D554,DB!A:I,9,0),"")</f>
        <v/>
      </c>
    </row>
    <row r="555" spans="1:12" ht="15">
      <c r="A555" s="163"/>
      <c r="B555" s="163" t="str">
        <f>IFERROR(VLOOKUP(D555,DB!A:K,11,0),"")</f>
        <v/>
      </c>
      <c r="C555" s="163"/>
      <c r="D555" s="163"/>
      <c r="E555" s="163"/>
      <c r="F555" s="164"/>
      <c r="G555" s="165">
        <f ca="1">IFERROR(NOW()-F555,"")</f>
        <v>45949.504457175928</v>
      </c>
      <c r="H555" s="164"/>
      <c r="I555" s="163" t="str">
        <f>IFERROR(VLOOKUP(D555,DB!A:F,6,0),"")</f>
        <v/>
      </c>
      <c r="J555" s="163" t="str">
        <f>IFERROR(VLOOKUP(D555,DB!A:G,7,0),"")</f>
        <v/>
      </c>
      <c r="K555" s="163"/>
      <c r="L555" s="163" t="str">
        <f>IFERROR(VLOOKUP(D555,DB!A:I,9,0),"")</f>
        <v/>
      </c>
    </row>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5" ht="15"/>
    <row r="666" ht="15"/>
    <row r="668" ht="15"/>
    <row r="669" ht="15"/>
    <row r="670" ht="15"/>
    <row r="671" ht="15"/>
    <row r="673" ht="15"/>
    <row r="674" ht="15"/>
    <row r="681" ht="15"/>
    <row r="682" ht="15"/>
    <row r="683" ht="15"/>
    <row r="684" ht="15"/>
    <row r="685" ht="15"/>
    <row r="686" ht="15"/>
    <row r="689" ht="15"/>
    <row r="690" ht="15"/>
    <row r="691" ht="15"/>
    <row r="692" ht="15"/>
    <row r="693" ht="15"/>
    <row r="694" ht="15"/>
    <row r="695" ht="15"/>
    <row r="696" ht="15"/>
    <row r="697" ht="15"/>
    <row r="698" ht="15"/>
    <row r="699" ht="15"/>
    <row r="700"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6" ht="15"/>
    <row r="757" ht="15"/>
    <row r="794" ht="15"/>
    <row r="795" ht="15"/>
    <row r="796" ht="15"/>
    <row r="797" ht="15"/>
    <row r="798" ht="15"/>
    <row r="799" ht="15"/>
    <row r="800" ht="15"/>
    <row r="801" ht="15"/>
    <row r="802" ht="15"/>
    <row r="803"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4" ht="15"/>
    <row r="885" ht="15"/>
    <row r="886" ht="15"/>
    <row r="888" ht="15"/>
    <row r="889"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2" ht="15"/>
    <row r="923" ht="15"/>
    <row r="1093" ht="15"/>
    <row r="1094" ht="15"/>
    <row r="1095" ht="15"/>
    <row r="1096" ht="15"/>
    <row r="1097" ht="15"/>
    <row r="1098" ht="15"/>
    <row r="1104" ht="15"/>
    <row r="1105" ht="15"/>
    <row r="1106" ht="15"/>
    <row r="1107" ht="15"/>
    <row r="1108" ht="15"/>
    <row r="1109" ht="15"/>
    <row r="1110"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8" ht="15"/>
    <row r="1169" ht="15"/>
    <row r="1171" ht="15"/>
    <row r="1172" ht="15"/>
    <row r="1173" ht="15"/>
    <row r="1174" ht="15"/>
    <row r="1175" ht="15"/>
    <row r="1176" ht="15"/>
    <row r="1177" ht="15"/>
    <row r="1179" ht="15"/>
    <row r="1180" ht="15"/>
    <row r="1181"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6" ht="15"/>
    <row r="1247" ht="15"/>
    <row r="1250" ht="15"/>
    <row r="1251" ht="15"/>
    <row r="1252" ht="15"/>
    <row r="1253" ht="15"/>
    <row r="1254" ht="15"/>
    <row r="1255" ht="15"/>
    <row r="1256" ht="15"/>
    <row r="1257" ht="15"/>
    <row r="1258" ht="15"/>
    <row r="1259" ht="15"/>
    <row r="1260" ht="15"/>
    <row r="1261" ht="15"/>
    <row r="1262" ht="15"/>
    <row r="1263" ht="15"/>
    <row r="1265" ht="15"/>
    <row r="1266" ht="15"/>
    <row r="1267" ht="15"/>
    <row r="1268" ht="15"/>
    <row r="1269" ht="15"/>
    <row r="1270" ht="15"/>
    <row r="1271" ht="15"/>
    <row r="1272" ht="15"/>
    <row r="1273" ht="15"/>
    <row r="1274" ht="15"/>
    <row r="1275" ht="15"/>
    <row r="1276" ht="15"/>
    <row r="1279" ht="15"/>
    <row r="1280" ht="15"/>
    <row r="1281" ht="15"/>
    <row r="1282" ht="15"/>
    <row r="1283" ht="15"/>
    <row r="1284" ht="15"/>
    <row r="1285" ht="15"/>
    <row r="1287" ht="15"/>
    <row r="1288" ht="15"/>
    <row r="1289" ht="15"/>
    <row r="1290" ht="15"/>
    <row r="1291" ht="15"/>
    <row r="1292" ht="15"/>
    <row r="1293" ht="15"/>
    <row r="1294" ht="15"/>
    <row r="1295" ht="15"/>
    <row r="1296" ht="15"/>
    <row r="1297" ht="15"/>
    <row r="1299" ht="15"/>
    <row r="1300" ht="15"/>
    <row r="1301" ht="15"/>
    <row r="1302" ht="15"/>
    <row r="1303" ht="15"/>
    <row r="1304" ht="15"/>
    <row r="1305" ht="15"/>
    <row r="1306" ht="15"/>
    <row r="1307" ht="15"/>
    <row r="1308" ht="15"/>
    <row r="1316" ht="15"/>
    <row r="1317" ht="15"/>
    <row r="1320" ht="15"/>
    <row r="1321" ht="15"/>
    <row r="1322" ht="15"/>
    <row r="1323" ht="15"/>
    <row r="1324" ht="15"/>
    <row r="1325" ht="15"/>
    <row r="1326" ht="15"/>
    <row r="1327" ht="15"/>
    <row r="1330" ht="15"/>
    <row r="1331" ht="15"/>
    <row r="1332" ht="15"/>
    <row r="1333" ht="15"/>
    <row r="1334" ht="15"/>
    <row r="1335" ht="15"/>
    <row r="1336" ht="15"/>
    <row r="1337" ht="15"/>
    <row r="1338" ht="15"/>
    <row r="1339" ht="15"/>
    <row r="1340" ht="15"/>
    <row r="1341" ht="15"/>
    <row r="1343" ht="15"/>
    <row r="1344" ht="15"/>
    <row r="1345" ht="15"/>
    <row r="1348" ht="15"/>
  </sheetData>
  <dataValidations count="2">
    <dataValidation allowBlank="1" showInputMessage="1" showErrorMessage="1" sqref="E1" xr:uid="{920C6338-E771-4DAE-8C89-92A9093EA4DE}"/>
    <dataValidation type="list" allowBlank="1" showInputMessage="1" showErrorMessage="1" sqref="E2:E5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75"/>
  <sheetViews>
    <sheetView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39074</v>
      </c>
      <c r="B2" s="143" t="str">
        <f>IFERROR(VLOOKUP(D2,DB!A:K,11,0),"")</f>
        <v>R6</v>
      </c>
      <c r="C2" s="142">
        <v>1</v>
      </c>
      <c r="D2" s="143" t="s">
        <v>34282</v>
      </c>
      <c r="E2" s="142" t="s">
        <v>38964</v>
      </c>
      <c r="F2" s="145">
        <v>45939.529062499998</v>
      </c>
      <c r="G2" s="144">
        <f ca="1">IFERROR(NOW()-F2,"-")</f>
        <v>9.9753946759301471</v>
      </c>
      <c r="H2" s="145">
        <v>45927.987534722219</v>
      </c>
      <c r="I2" s="143" t="str">
        <f>IFERROR(VLOOKUP(D2,DB!A:F,6,0),"")</f>
        <v>SCECO</v>
      </c>
      <c r="J2" s="143" t="str">
        <f>IFERROR(VLOOKUP(D2,DB!A:G,7,0),"")</f>
        <v>Vandalized</v>
      </c>
      <c r="K2" s="142" t="s">
        <v>39075</v>
      </c>
      <c r="L2" s="143" t="str">
        <f>IFERROR(VLOOKUP(D2,DB!A:I,9,0),"")</f>
        <v>Latis</v>
      </c>
    </row>
    <row r="3" spans="1:16383" ht="31.5" customHeight="1">
      <c r="A3" s="142" t="s">
        <v>39076</v>
      </c>
      <c r="B3" s="142" t="str">
        <f>IFERROR(VLOOKUP(D3,DB!A:K,11,0),"")</f>
        <v>R6</v>
      </c>
      <c r="C3" s="142">
        <v>1</v>
      </c>
      <c r="D3" s="142" t="s">
        <v>34126</v>
      </c>
      <c r="E3" s="142" t="s">
        <v>38964</v>
      </c>
      <c r="F3" s="145">
        <v>45948.910879629628</v>
      </c>
      <c r="G3" s="144">
        <f ca="1">IFERROR(NOW()-F3,"-")</f>
        <v>0.59357754630036652</v>
      </c>
      <c r="H3" s="145">
        <v>45948.903344907405</v>
      </c>
      <c r="I3" s="142" t="str">
        <f>IFERROR(VLOOKUP(D3,DB!A:F,6,0),"")</f>
        <v>SCECO</v>
      </c>
      <c r="J3" s="142" t="str">
        <f>IFERROR(VLOOKUP(D3,DB!A:G,7,0),"")</f>
        <v>Vandalized</v>
      </c>
      <c r="K3" s="142" t="s">
        <v>39077</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42" t="s">
        <v>39078</v>
      </c>
      <c r="B4" s="142" t="str">
        <f>IFERROR(VLOOKUP(D4,DB!A:K,11,0),"")</f>
        <v>R6</v>
      </c>
      <c r="C4" s="142">
        <v>1</v>
      </c>
      <c r="D4" s="142" t="s">
        <v>35558</v>
      </c>
      <c r="E4" s="142" t="s">
        <v>39079</v>
      </c>
      <c r="F4" s="145">
        <v>45949.134895833333</v>
      </c>
      <c r="G4" s="144">
        <f ca="1">IFERROR(NOW()-F4,"-")</f>
        <v>0.36956134259526152</v>
      </c>
      <c r="H4" s="145">
        <v>45949.147256944445</v>
      </c>
      <c r="I4" s="142" t="str">
        <f>IFERROR(VLOOKUP(D4,DB!A:F,6,0),"")</f>
        <v>SCECO</v>
      </c>
      <c r="J4" s="142" t="str">
        <f>IFERROR(VLOOKUP(D4,DB!A:G,7,0),"")</f>
        <v>Vandalized</v>
      </c>
      <c r="K4" s="142" t="s">
        <v>39080</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06" t="s">
        <v>39081</v>
      </c>
      <c r="B5" s="105" t="s">
        <v>5398</v>
      </c>
      <c r="C5" s="107">
        <v>5</v>
      </c>
      <c r="D5" s="105" t="s">
        <v>37352</v>
      </c>
      <c r="E5" s="108" t="s">
        <v>39082</v>
      </c>
      <c r="F5" s="109"/>
      <c r="G5" s="78" t="s">
        <v>39083</v>
      </c>
      <c r="H5" s="109">
        <v>45949.391041666669</v>
      </c>
      <c r="I5" s="105" t="s">
        <v>212</v>
      </c>
      <c r="J5" s="104" t="s">
        <v>23</v>
      </c>
      <c r="K5" s="110" t="s">
        <v>39084</v>
      </c>
      <c r="L5" s="111" t="s">
        <v>8109</v>
      </c>
    </row>
    <row r="6" spans="1:16383" ht="31.5" customHeight="1">
      <c r="A6" s="106" t="s">
        <v>39081</v>
      </c>
      <c r="B6" s="105" t="s">
        <v>5398</v>
      </c>
      <c r="C6" s="107">
        <v>1</v>
      </c>
      <c r="D6" s="105" t="s">
        <v>36926</v>
      </c>
      <c r="E6" s="108" t="s">
        <v>39082</v>
      </c>
      <c r="F6" s="109"/>
      <c r="G6" s="78" t="s">
        <v>39083</v>
      </c>
      <c r="H6" s="109">
        <v>45949.391631944447</v>
      </c>
      <c r="I6" s="105" t="s">
        <v>22</v>
      </c>
      <c r="J6" s="104" t="s">
        <v>65</v>
      </c>
      <c r="K6" s="110" t="s">
        <v>39085</v>
      </c>
      <c r="L6" s="111" t="s">
        <v>8109</v>
      </c>
    </row>
    <row r="7" spans="1:16383" ht="31.5" customHeight="1">
      <c r="A7" s="106" t="s">
        <v>39086</v>
      </c>
      <c r="B7" s="105" t="s">
        <v>5398</v>
      </c>
      <c r="C7" s="107">
        <v>1</v>
      </c>
      <c r="D7" s="105" t="s">
        <v>35739</v>
      </c>
      <c r="E7" s="108" t="s">
        <v>39082</v>
      </c>
      <c r="F7" s="109"/>
      <c r="G7" s="78" t="s">
        <v>39083</v>
      </c>
      <c r="H7" s="109">
        <v>45949.406331018516</v>
      </c>
      <c r="I7" s="105" t="s">
        <v>22</v>
      </c>
      <c r="J7" s="104" t="s">
        <v>23</v>
      </c>
      <c r="K7" s="110" t="s">
        <v>39085</v>
      </c>
      <c r="L7" s="111" t="s">
        <v>8109</v>
      </c>
    </row>
    <row r="8" spans="1:16383" ht="31.5" customHeight="1">
      <c r="A8" s="106" t="s">
        <v>39086</v>
      </c>
      <c r="B8" s="105" t="s">
        <v>5398</v>
      </c>
      <c r="C8" s="107">
        <v>1</v>
      </c>
      <c r="D8" s="105" t="s">
        <v>35019</v>
      </c>
      <c r="E8" s="108" t="s">
        <v>39082</v>
      </c>
      <c r="F8" s="109"/>
      <c r="G8" s="78" t="s">
        <v>39083</v>
      </c>
      <c r="H8" s="109">
        <v>45949.406331018516</v>
      </c>
      <c r="I8" s="105" t="s">
        <v>22</v>
      </c>
      <c r="J8" s="104" t="s">
        <v>23</v>
      </c>
      <c r="K8" s="110" t="s">
        <v>39085</v>
      </c>
      <c r="L8" s="111" t="s">
        <v>8109</v>
      </c>
    </row>
    <row r="9" spans="1:16383" ht="31.5" customHeight="1">
      <c r="A9" s="106"/>
      <c r="B9" s="105" t="str">
        <f>IFERROR(VLOOKUP(D9,DB!A:K,11,0),"")</f>
        <v/>
      </c>
      <c r="C9" s="107"/>
      <c r="D9" s="105"/>
      <c r="E9" s="108"/>
      <c r="F9" s="109"/>
      <c r="G9" s="78">
        <f ca="1">IFERROR(NOW()-F9,"-")</f>
        <v>45949.504457175928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45949.504457175928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45949.504457175928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45949.504457175928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45949.504457175928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45949.504457175928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45949.504457175928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45949.504457175928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45949.504457175928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45949.504457175928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45949.504457175928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45949.504457175928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45949.504457175928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45949.504457175928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45949.504457175928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45949.504457175928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45949.504457175928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45949.504457175928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45949.504457175928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45949.504457175928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45949.504457175928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45949.504457175928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45949.504457175928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45949.504457175928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45949.504457175928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45949.504457175928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45949.504457175928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45949.504457175928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45949.504457175928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45949.504457175928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45949.504457175928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45949.504457175928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45949.504457175928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45949.504457175928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45949.504457175928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45949.504457175928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45949.504457175928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45949.504457175928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45949.504457175928</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45949.504457175928</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45949.504457175928</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45949.504457175928</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45949.504457175928</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45949.504457175928</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45949.504457175928</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45949.504457175928</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45949.504457175928</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45949.504457175928</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45949.504457175928</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45949.504457175928</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45949.504457175928</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45949.504457175928</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45949.504457175928</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45949.504457175928</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45949.504457175928</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45949.504457175928</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45949.504457175928</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45949.504457175928</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45949.504457175928</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45949.504457175928</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45949.504457175928</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45949.504457175928</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45949.504457175928</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45949.504457175928</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45949.504457175928</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45949.504457175928</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45949.504457175928</v>
      </c>
      <c r="H75" s="109"/>
      <c r="I75" s="105" t="str">
        <f>IFERROR(VLOOKUP(D75,DB!A:F,6,0),"")</f>
        <v/>
      </c>
      <c r="J75" s="104" t="str">
        <f>IFERROR(VLOOKUP(D75,DB!A:G,7,0),"")</f>
        <v/>
      </c>
      <c r="K75" s="110"/>
      <c r="L75" s="111" t="str">
        <f>IFERROR(VLOOKUP(D75,DB!A:I,9,0),"")</f>
        <v/>
      </c>
    </row>
  </sheetData>
  <dataValidations count="2">
    <dataValidation allowBlank="1" showInputMessage="1" showErrorMessage="1" sqref="E1" xr:uid="{380493DB-286A-4683-AF55-C78F04945A49}"/>
    <dataValidation type="list" allowBlank="1" showInputMessage="1" showErrorMessage="1" sqref="E2:E3 E5:E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2025-10-19T09:06:42Z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