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576" documentId="13_ncr:1_{F6CB121F-512D-4AA6-A0C1-0FB36C537598}" xr6:coauthVersionLast="47" xr6:coauthVersionMax="47" xr10:uidLastSave="{1DDC1874-DDF7-4342-B99C-C53F7933EB1A}"/>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<sst xmlns="http://schemas.openxmlformats.org/spreadsheetml/2006/main" count="178579" uniqueCount="39072">
  <si>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</si>
  <si>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</si>
  <si>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</si>
  <si>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</si>
  <si>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</si>
  <si>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</si>
  <si>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</si>
  <si>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</si>
  <si>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</si>
  <si>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</si>
  <si>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</si>
  <si>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</si>
  <si>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</si>
  <si>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</si>
  <si>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</si>
  <si>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</si>
  <si>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</si>
  <si>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</si>
  <si>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</si>
  <si>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</si>
  <si>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</si>
  <si>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</si>
  <si>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</si>
  <si>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</si>
  <si>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</si>
  <si>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</si>
  <si>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</si>
  <si>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</si>
  <si>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</si>
  <si>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</si>
  <si>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</si>
  <si>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</si>
  <si>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</si>
  <si>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</si>
  <si>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</si>
  <si>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</si>
  <si>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</si>
  <si>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</si>
  <si>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</si>
  <si>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</si>
  <si>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</si>
  <si>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</si>
  <si>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</si>
  <si>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</si>
  <si>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</si>
  <si>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</si>
  <si>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</si>
  <si>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</si>
  <si>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</si>
  <si>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</si>
  <si>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</si>
  <si>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</si>
  <si>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</si>
  <si>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</si>
  <si>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</si>
  <si>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</si>
  <si>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</si>
  <si>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</si>
  <si>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</si>
  <si>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</si>
  <si>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</si>
  <si>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</si>
  <si>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</si>
  <si>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</si>
  <si>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</si>
  <si>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</si>
  <si>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</si>
  <si>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</si>
  <si>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</si>
  <si>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</si>
  <si>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</si>
  <si>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</si>
  <si>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</si>
  <si>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</si>
  <si>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</si>
  <si>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</si>
  <si>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</si>
  <si>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</si>
  <si>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</si>
  <si>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</si>
  <si>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</si>
  <si>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</si>
  <si>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</si>
  <si>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</si>
  <si>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</si>
  <si>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</si>
  <si>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</si>
  <si>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</si>
  <si>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</si>
  <si>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</si>
  <si>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</si>
  <si>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</si>
  <si>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</si>
  <si>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</si>
  <si>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</si>
  <si>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</si>
  <si>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</si>
  <si>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</si>
  <si>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</si>
  <si>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</si>
  <si>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</si>
  <si>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</si>
  <si>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</si>
  <si>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</si>
  <si>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</si>
  <si>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</si>
  <si>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</si>
  <si>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</si>
  <si>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</si>
  <si>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</si>
  <si>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</si>
  <si>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</si>
  <si>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</si>
  <si>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</si>
  <si>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</si>
  <si>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</si>
  <si>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</si>
  <si>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</si>
  <si>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</si>
  <si>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</si>
  <si>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</si>
  <si>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</si>
  <si>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</si>
  <si>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</si>
  <si>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</si>
  <si>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</si>
  <si>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</si>
  <si>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</si>
  <si>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</si>
  <si>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</si>
  <si>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</si>
  <si>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</si>
  <si>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</si>
  <si>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</si>
  <si>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</si>
  <si>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</si>
  <si>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</si>
  <si>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</si>
  <si>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</si>
  <si>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</si>
  <si>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</si>
  <si>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</si>
  <si>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</si>
  <si>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</si>
  <si>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</si>
  <si>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</si>
  <si>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</si>
  <si>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</si>
  <si>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</si>
  <si>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</si>
  <si>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</si>
  <si>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</si>
  <si>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</si>
  <si>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</si>
  <si>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</si>
  <si>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</si>
  <si>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</si>
  <si>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</si>
  <si>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</si>
  <si>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</si>
  <si>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</si>
  <si>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</si>
  <si>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</si>
  <si>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</si>
  <si>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</si>
  <si>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</si>
  <si>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</si>
  <si>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</si>
  <si>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</si>
  <si>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</si>
  <si>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</si>
  <si>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</si>
  <si>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</si>
  <si>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</si>
  <si>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</si>
  <si>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</si>
  <si>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</si>
  <si>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</si>
  <si>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</si>
  <si>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</si>
  <si>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</si>
  <si>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</si>
  <si>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</si>
  <si>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</si>
  <si>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</si>
  <si>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</si>
  <si>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</si>
  <si>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</si>
  <si>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</si>
  <si>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</si>
  <si>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</si>
  <si>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</si>
  <si>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</si>
  <si>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</si>
  <si>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</si>
  <si>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</si>
  <si>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</si>
  <si>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</si>
  <si>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</si>
  <si>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</si>
  <si>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</si>
  <si>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</si>
  <si>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</si>
  <si>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</si>
  <si>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</si>
  <si>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</si>
  <si>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</si>
  <si>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</si>
  <si>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</si>
  <si>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</si>
  <si>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</si>
  <si>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</si>
  <si>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</si>
  <si>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</si>
  <si>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</si>
  <si>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</si>
  <si>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</si>
  <si>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</si>
  <si>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</si>
  <si>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</si>
  <si>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</si>
  <si>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</si>
  <si>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</si>
  <si>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</si>
  <si>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</si>
  <si>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</si>
  <si>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</si>
  <si>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</si>
  <si>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</si>
  <si>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</si>
  <si>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</si>
  <si>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</si>
  <si>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</si>
  <si>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</si>
  <si>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</si>
  <si>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</si>
  <si>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</si>
  <si>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</si>
  <si>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</si>
  <si>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</si>
  <si>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</si>
  <si>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</si>
  <si>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</si>
  <si>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</si>
  <si>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</si>
  <si>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</si>
  <si>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</si>
  <si>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</si>
  <si>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</si>
  <si>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</si>
  <si>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</si>
  <si>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</si>
  <si>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</si>
  <si>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</si>
  <si>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</si>
  <si>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</si>
  <si>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</si>
  <si>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</si>
  <si>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</si>
  <si>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</si>
  <si>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</si>
  <si>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</si>
  <si>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</si>
  <si>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</si>
  <si>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</si>
  <si>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</si>
  <si>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</si>
  <si>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</si>
  <si>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</si>
  <si>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</si>
  <si>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</si>
  <si>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</si>
  <si>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</si>
  <si>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</si>
  <si>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</si>
  <si>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</si>
  <si>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</si>
  <si>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</si>
  <si>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</si>
  <si>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</si>
  <si>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</si>
  <si>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</si>
  <si>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</si>
  <si>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</si>
  <si>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</si>
  <si>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</si>
  <si>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</si>
  <si>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</si>
  <si>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</si>
  <si>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</si>
  <si>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</si>
  <si>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</si>
  <si>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</si>
  <si>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</si>
  <si>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</si>
  <si>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</si>
  <si>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</si>
  <si>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</si>
  <si>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</si>
  <si>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</si>
  <si>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</si>
  <si>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</si>
  <si>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</si>
  <si>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</si>
  <si>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</si>
  <si>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</si>
  <si>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</si>
  <si>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</si>
  <si>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</si>
  <si>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</si>
  <si>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</si>
  <si>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</si>
  <si>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</si>
  <si>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</si>
  <si>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</si>
  <si>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</si>
  <si>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</si>
  <si>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</si>
  <si>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</si>
  <si>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</si>
  <si>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</si>
  <si>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</si>
  <si>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</si>
  <si>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</si>
  <si>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</si>
  <si>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</si>
  <si>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</si>
  <si>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</si>
  <si>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</si>
  <si>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</si>
  <si>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</si>
  <si>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</si>
  <si>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</si>
  <si>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</si>
  <si>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</si>
  <si>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</si>
  <si>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</si>
  <si>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</si>
  <si>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</si>
  <si>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</si>
  <si>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</si>
  <si>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</si>
  <si>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</si>
  <si>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</si>
  <si>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</si>
  <si>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</si>
  <si>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</si>
  <si>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</si>
  <si>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</si>
  <si>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</si>
  <si>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</si>
  <si>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</si>
  <si>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</si>
  <si>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</si>
  <si>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</si>
  <si>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</si>
  <si>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</si>
  <si>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</si>
  <si>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</si>
  <si>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</si>
  <si>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</si>
  <si>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</si>
  <si>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</si>
  <si>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</si>
  <si>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</si>
  <si>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</si>
  <si>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</si>
  <si>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</si>
  <si>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</si>
  <si>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</si>
  <si>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</si>
  <si>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</si>
  <si>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</si>
  <si>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</si>
  <si>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</si>
  <si>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</si>
  <si>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</si>
  <si>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</si>
  <si>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</si>
  <si>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</si>
  <si>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</si>
  <si>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</si>
  <si>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</si>
  <si>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</si>
  <si>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</si>
  <si>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</si>
  <si>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</si>
  <si>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</si>
  <si>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</si>
  <si>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</si>
  <si>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</si>
  <si>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</si>
  <si>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</si>
  <si>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</si>
  <si>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</si>
  <si>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</si>
  <si>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</si>
  <si>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</si>
  <si>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</si>
  <si>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</si>
  <si>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</si>
  <si>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</si>
  <si>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</si>
  <si>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</si>
  <si>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</si>
  <si>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</si>
  <si>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</si>
  <si>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</si>
  <si>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</si>
  <si>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</si>
  <si>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</si>
  <si>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</si>
  <si>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</si>
  <si>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</si>
  <si>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</si>
  <si>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</si>
  <si>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</si>
  <si>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</si>
  <si>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</si>
  <si>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</si>
  <si>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</si>
  <si>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</si>
  <si>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</si>
  <si>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</si>
  <si>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</si>
  <si>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</si>
  <si>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</si>
  <si>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</si>
  <si>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</si>
  <si>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</si>
  <si>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</si>
  <si>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</si>
  <si>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</si>
  <si>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</si>
  <si>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</si>
  <si>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</si>
  <si>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</si>
  <si>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</si>
  <si>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</si>
  <si>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</si>
  <si>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</si>
  <si>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</si>
  <si>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</si>
  <si>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</si>
  <si>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</si>
  <si>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</si>
  <si>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</si>
  <si>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</si>
  <si>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</si>
  <si>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</si>
  <si>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</si>
  <si>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</si>
  <si>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</si>
  <si>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</si>
  <si>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</si>
  <si>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</si>
  <si>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</si>
  <si>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</si>
  <si>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</si>
  <si>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</si>
  <si>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</si>
  <si>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</si>
  <si>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</si>
  <si>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</si>
  <si>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</si>
  <si>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</si>
  <si>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</si>
  <si>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</si>
  <si>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</si>
  <si>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</si>
  <si>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</si>
  <si>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</si>
  <si>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</si>
  <si>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</si>
  <si>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</si>
  <si>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</si>
  <si>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</si>
  <si>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</si>
  <si>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</si>
  <si>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</si>
  <si>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</si>
  <si>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</si>
  <si>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</si>
  <si>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</si>
  <si>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</si>
  <si>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</si>
  <si>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</si>
  <si>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</si>
  <si>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</si>
  <si>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</si>
  <si>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</si>
  <si>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</si>
  <si>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</si>
  <si>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</si>
  <si>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</si>
  <si>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</si>
  <si>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</si>
  <si>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</si>
  <si>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</si>
  <si>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</si>
  <si>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</si>
  <si>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</si>
  <si>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</si>
  <si>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</si>
  <si>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</si>
  <si>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</si>
  <si>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</si>
  <si>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</si>
  <si>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</si>
  <si>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</si>
  <si>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</si>
  <si>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</si>
  <si>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</si>
  <si>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</si>
  <si>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</si>
  <si>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</si>
  <si>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</si>
  <si>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</si>
  <si>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</si>
  <si>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</si>
  <si>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</si>
  <si>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</si>
  <si>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</si>
  <si>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</si>
  <si>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</si>
  <si>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</si>
  <si>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</si>
  <si>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</si>
  <si>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</si>
  <si>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</si>
  <si>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</si>
  <si>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</si>
  <si>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</si>
  <si>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</si>
  <si>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</si>
  <si>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</si>
  <si>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</si>
  <si>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</si>
  <si>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</si>
  <si>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</si>
  <si>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</si>
  <si>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</si>
  <si>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</si>
  <si>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</si>
  <si>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</si>
  <si>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</si>
  <si>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</si>
  <si>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</si>
  <si>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</si>
  <si>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</si>
  <si>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</si>
  <si>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</si>
  <si>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</si>
  <si>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</si>
  <si>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</si>
  <si>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</si>
  <si>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</si>
  <si>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</si>
  <si>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</si>
  <si>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</si>
  <si>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</si>
  <si>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</si>
  <si>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</si>
  <si>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</si>
  <si>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</si>
  <si>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</si>
  <si>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</si>
  <si>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</si>
  <si>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</si>
  <si>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</si>
  <si>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</si>
  <si>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</si>
  <si>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</si>
  <si>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</si>
  <si>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</si>
  <si>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</si>
  <si>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</si>
  <si>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</si>
  <si>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</si>
  <si>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</si>
  <si>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</si>
  <si>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</si>
  <si>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</si>
  <si>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</si>
  <si>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</si>
  <si>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</si>
  <si>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</si>
  <si>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</si>
  <si>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</si>
  <si>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</si>
  <si>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</si>
  <si>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</si>
  <si>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</si>
  <si>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</si>
  <si>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</si>
  <si>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</si>
  <si>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</si>
  <si>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</si>
  <si>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</si>
  <si>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</si>
  <si>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</si>
  <si>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</si>
  <si>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</si>
  <si>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</si>
  <si>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</si>
  <si>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</si>
  <si>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</si>
  <si>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</si>
  <si>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</si>
  <si>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</si>
  <si>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</si>
  <si>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</si>
  <si>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</si>
  <si>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</si>
  <si>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</si>
  <si>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</si>
  <si>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</si>
  <si>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</si>
  <si>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</si>
  <si>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</si>
  <si>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</si>
  <si>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</si>
  <si>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</si>
  <si>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</si>
  <si>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</si>
  <si>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</si>
  <si>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</si>
  <si>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</si>
  <si>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</si>
  <si>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</si>
  <si>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</si>
  <si>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</si>
  <si>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</si>
  <si>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</si>
  <si>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</si>
  <si>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</si>
  <si>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</si>
  <si>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</si>
  <si>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</si>
  <si>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</si>
  <si>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</si>
  <si>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</si>
  <si>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</si>
  <si>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</si>
  <si>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</si>
  <si>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</si>
  <si>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</si>
  <si>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</si>
  <si>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</si>
  <si>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</si>
  <si>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</si>
  <si>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</si>
  <si>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</si>
  <si>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</si>
  <si>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</si>
  <si>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</si>
  <si>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</si>
  <si>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</si>
  <si>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</si>
  <si>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</si>
  <si>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</si>
  <si>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</si>
  <si>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</si>
  <si>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</si>
  <si>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</si>
  <si>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</si>
  <si>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</si>
  <si>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</si>
  <si>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</si>
  <si>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</si>
  <si>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</si>
  <si>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</si>
  <si>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</si>
  <si>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</si>
  <si>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</si>
  <si>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</si>
  <si>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</si>
  <si>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</si>
  <si>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</si>
  <si>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</si>
  <si>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</si>
  <si>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</si>
  <si>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</si>
  <si>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</si>
  <si>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</si>
  <si>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</si>
  <si>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</si>
  <si>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</si>
  <si>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</si>
  <si>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</si>
  <si>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</si>
  <si>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</si>
  <si>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</si>
  <si>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</si>
  <si>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</si>
  <si>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</si>
  <si>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</si>
  <si>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</si>
  <si>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</si>
  <si>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</si>
  <si>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</si>
  <si>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</si>
  <si>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</si>
  <si>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</si>
  <si>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</si>
  <si>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</si>
  <si>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</si>
  <si>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</si>
  <si>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</si>
  <si>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</si>
  <si>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</si>
  <si>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</si>
  <si>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</si>
  <si>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</si>
  <si>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</si>
  <si>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</si>
  <si>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</si>
  <si>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</si>
  <si>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</si>
  <si>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</si>
  <si>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</si>
  <si>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</si>
  <si>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</si>
  <si>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</si>
  <si>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</si>
  <si>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</si>
  <si>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</si>
  <si>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</si>
  <si>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</si>
  <si>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</si>
  <si>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</si>
  <si>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</si>
  <si>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</si>
  <si>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</si>
  <si>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</si>
  <si>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</si>
  <si>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</si>
  <si>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</si>
  <si>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</si>
  <si>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</si>
  <si>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</si>
  <si>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</si>
  <si>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</si>
  <si>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</si>
  <si>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</si>
  <si>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</si>
  <si>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</si>
  <si>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</si>
  <si>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</si>
  <si>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</si>
  <si>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</si>
  <si>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</si>
  <si>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</si>
  <si>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</si>
  <si>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</si>
  <si>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</si>
  <si>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</si>
  <si>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</si>
  <si>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</si>
  <si>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</si>
  <si>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</si>
  <si>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</si>
  <si>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</si>
  <si>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</si>
  <si>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</si>
  <si>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</si>
  <si>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</si>
  <si>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</si>
  <si>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</si>
  <si>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</si>
  <si>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</si>
  <si>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</si>
  <si>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</si>
  <si>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</si>
  <si>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</si>
  <si>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</si>
  <si>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</si>
  <si>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</si>
  <si>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</si>
  <si>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</si>
  <si>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</si>
  <si>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</si>
  <si>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</si>
  <si>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</si>
  <si>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</si>
  <si>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</si>
  <si>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</si>
  <si>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</si>
  <si>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</si>
  <si>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</si>
  <si>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</si>
  <si>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</si>
  <si>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</si>
  <si>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</si>
  <si>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</si>
  <si>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</si>
  <si>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</si>
  <si>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</si>
  <si>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</si>
  <si>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</si>
  <si>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</si>
  <si>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</si>
  <si>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</si>
  <si>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</si>
  <si>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</si>
  <si>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</si>
  <si>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</si>
  <si>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</si>
  <si>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</si>
  <si>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</si>
  <si>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</si>
  <si>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</si>
  <si>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</si>
  <si>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</si>
  <si>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</si>
  <si>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</si>
  <si>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</si>
  <si>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</si>
  <si>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</si>
  <si>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</si>
  <si>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</si>
  <si>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</si>
  <si>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</si>
  <si>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</si>
  <si>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</si>
  <si>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</si>
  <si>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</si>
  <si>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</si>
  <si>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</si>
  <si>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</si>
  <si>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</si>
  <si>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</si>
  <si>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</si>
  <si>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</si>
  <si>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</si>
  <si>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</si>
  <si>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</si>
  <si>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</si>
  <si>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</si>
  <si>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</si>
  <si>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</si>
  <si>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</si>
  <si>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</si>
  <si>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</si>
  <si>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</si>
  <si>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</si>
  <si>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</si>
  <si>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</si>
  <si>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</si>
  <si>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</si>
  <si>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</si>
  <si>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</si>
  <si>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</si>
  <si>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</si>
  <si>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</si>
  <si>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</si>
  <si>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</si>
  <si>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</si>
  <si>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</si>
  <si>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</si>
  <si>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</si>
  <si>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</si>
  <si>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</si>
  <si>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</si>
  <si>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</si>
  <si>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</si>
  <si>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</si>
  <si>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</si>
  <si>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</si>
  <si>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</si>
  <si>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</si>
  <si>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</si>
  <si>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</si>
  <si>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</si>
  <si>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</si>
  <si>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</si>
  <si>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</si>
  <si>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</si>
  <si>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</si>
  <si>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</si>
  <si>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</si>
  <si>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</si>
  <si>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</si>
  <si>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</si>
  <si>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</si>
  <si>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</si>
  <si>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</si>
  <si>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</si>
  <si>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</si>
  <si>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</si>
  <si>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</si>
  <si>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</si>
  <si>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</si>
  <si>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</si>
  <si>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</si>
  <si>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</si>
  <si>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</si>
  <si>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</si>
  <si>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</si>
  <si>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</si>
  <si>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</si>
  <si>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</si>
  <si>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</si>
  <si>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</si>
  <si>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</si>
  <si>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</si>
  <si>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</si>
  <si>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</si>
  <si>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</si>
  <si>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</si>
  <si>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</si>
  <si>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</si>
  <si>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</si>
  <si>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</si>
  <si>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</si>
  <si>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</si>
  <si>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</si>
  <si>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</si>
  <si>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</si>
  <si>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</si>
  <si>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</si>
  <si>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</si>
  <si>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</si>
  <si>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</si>
  <si>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</si>
  <si>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</si>
  <si>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</si>
  <si>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</si>
  <si>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</si>
  <si>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</si>
  <si>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</si>
  <si>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</si>
  <si>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</si>
  <si>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</si>
  <si>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</si>
  <si>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</si>
  <si>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</si>
  <si>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</si>
  <si>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</si>
  <si>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</si>
  <si>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</si>
  <si>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</si>
  <si>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</si>
  <si>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</si>
  <si>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</si>
  <si>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</si>
  <si>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</si>
  <si>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</si>
  <si>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</si>
  <si>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</si>
  <si>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</si>
  <si>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</si>
  <si>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</si>
  <si>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</si>
  <si>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</si>
  <si>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</si>
  <si>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</si>
  <si>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</si>
  <si>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</si>
  <si>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</si>
  <si>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</si>
  <si>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</si>
  <si>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</si>
  <si>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</si>
  <si>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</si>
  <si>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</si>
  <si>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</si>
  <si>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</si>
  <si>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</si>
  <si>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</si>
  <si>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</si>
  <si>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</si>
  <si>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</si>
  <si>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</si>
  <si>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</si>
  <si>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</si>
  <si>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</si>
  <si>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</si>
  <si>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</si>
  <si>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</si>
  <si>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</si>
  <si>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</si>
  <si>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</si>
  <si>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</si>
  <si>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</si>
  <si>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</si>
  <si>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</si>
  <si>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</si>
  <si>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</si>
  <si>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</si>
  <si>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</si>
  <si>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</si>
  <si>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</si>
  <si>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</si>
  <si>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</si>
  <si>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</si>
  <si>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</si>
  <si>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</si>
  <si>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</si>
  <si>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</si>
  <si>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</si>
  <si>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</si>
  <si>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</si>
  <si>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</si>
  <si>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</si>
  <si>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</si>
  <si>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</si>
  <si>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</si>
  <si>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</si>
  <si>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</si>
  <si>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</si>
  <si>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</si>
  <si>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</si>
  <si>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</si>
  <si>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</si>
  <si>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</si>
  <si>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</si>
  <si>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</si>
  <si>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</si>
  <si>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</si>
  <si>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</si>
  <si>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</si>
  <si>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</si>
  <si>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</si>
  <si>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</si>
  <si>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</si>
  <si>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</si>
  <si>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</si>
  <si>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</si>
  <si>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</si>
  <si>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</si>
  <si>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</si>
  <si>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</si>
  <si>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</si>
  <si>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</si>
  <si>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</si>
  <si>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</si>
  <si>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</si>
  <si>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</si>
  <si>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</si>
  <si>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</si>
  <si>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</si>
  <si>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</si>
  <si>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</si>
  <si>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</si>
  <si>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</si>
  <si>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</si>
  <si>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</si>
  <si>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</si>
  <si>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</si>
  <si>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</si>
  <si>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</si>
  <si>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</si>
  <si>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</si>
  <si>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</si>
  <si>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</si>
  <si>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</si>
  <si>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</si>
  <si>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</si>
  <si>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</si>
  <si>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</si>
  <si>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</si>
  <si>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</si>
  <si>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</si>
  <si>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</si>
  <si>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</si>
  <si>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</si>
  <si>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</si>
  <si>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</si>
  <si>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</si>
  <si>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</si>
  <si>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</si>
  <si>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</si>
  <si>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</si>
  <si>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</si>
  <si>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</si>
  <si>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</si>
  <si>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</si>
  <si>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</si>
  <si>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</si>
  <si>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</si>
  <si>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</si>
  <si>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</si>
  <si>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</si>
  <si>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</si>
  <si>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</si>
  <si>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</si>
  <si>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</si>
  <si>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</si>
  <si>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</si>
  <si>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</si>
  <si>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</si>
  <si>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</si>
  <si>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</si>
  <si>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</si>
  <si>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</si>
  <si>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</si>
  <si>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</si>
  <si>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</si>
  <si>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</si>
  <si>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</si>
  <si>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</si>
  <si>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</si>
  <si>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</si>
  <si>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</si>
  <si>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</si>
  <si>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</si>
  <si>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</si>
  <si>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</si>
  <si>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</si>
  <si>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</si>
  <si>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</si>
  <si>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</si>
  <si>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</si>
  <si>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</si>
  <si>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</si>
  <si>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</si>
  <si>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</si>
  <si>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</si>
  <si>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</si>
  <si>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</si>
  <si>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</si>
  <si>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</si>
  <si>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</si>
  <si>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</si>
  <si>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</si>
  <si>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</si>
  <si>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</si>
  <si>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</si>
  <si>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</si>
  <si>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</si>
  <si>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</si>
  <si>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</si>
  <si>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</si>
  <si>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</si>
  <si>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</si>
  <si>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</si>
  <si>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</si>
  <si>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</si>
  <si>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</si>
  <si>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</si>
  <si>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</si>
  <si>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</si>
  <si>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</si>
  <si>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</si>
  <si>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</si>
  <si>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</si>
  <si>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</si>
  <si>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</si>
  <si>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</si>
  <si>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</si>
  <si>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</si>
  <si>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</si>
  <si>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</si>
  <si>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</si>
  <si>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</si>
  <si>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</si>
  <si>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</si>
  <si>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</si>
  <si>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</si>
  <si>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</si>
  <si>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</si>
  <si>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</si>
  <si>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</si>
  <si>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</si>
  <si>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</si>
  <si>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</si>
  <si>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</si>
  <si>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</si>
  <si>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</si>
  <si>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</si>
  <si>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</si>
  <si>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</si>
  <si>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</si>
  <si>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</si>
  <si>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</si>
  <si>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</si>
  <si>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</si>
  <si>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</si>
  <si>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</si>
  <si>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</si>
  <si>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</si>
  <si>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</si>
  <si>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</si>
  <si>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</si>
  <si>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</si>
  <si>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</si>
  <si>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</si>
  <si>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</si>
  <si>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</si>
  <si>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</si>
  <si>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</si>
  <si>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</si>
  <si>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</si>
  <si>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</si>
  <si>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</si>
  <si>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</si>
  <si>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</si>
  <si>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</si>
  <si>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</si>
  <si>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</si>
  <si>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</si>
  <si>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</si>
  <si>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</si>
  <si>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</si>
  <si>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</si>
  <si>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</si>
  <si>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</si>
  <si>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</si>
  <si>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</si>
  <si>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</si>
  <si>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</si>
  <si>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</si>
  <si>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</si>
  <si>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</si>
  <si>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</si>
  <si>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</si>
  <si>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</si>
  <si>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</si>
  <si>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</si>
  <si>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</si>
  <si>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</si>
  <si>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</si>
  <si>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</si>
  <si>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</si>
  <si>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</si>
  <si>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</si>
  <si>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</si>
  <si>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</si>
  <si>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</si>
  <si>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</si>
  <si>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</si>
  <si>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</si>
  <si>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</si>
  <si>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</si>
  <si>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</si>
  <si>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</si>
  <si>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</si>
  <si>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</si>
  <si>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</si>
  <si>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</si>
  <si>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</si>
  <si>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</si>
  <si>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</si>
  <si>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</si>
  <si>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</si>
  <si>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</si>
  <si>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</si>
  <si>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</si>
  <si>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</si>
  <si>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</si>
  <si>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</si>
  <si>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</si>
  <si>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</si>
  <si>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</si>
  <si>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</si>
  <si>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</si>
  <si>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</si>
  <si>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</si>
  <si>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</si>
  <si>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</si>
  <si>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</si>
  <si>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</si>
  <si>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</si>
  <si>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</si>
  <si>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</si>
  <si>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</si>
  <si>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</si>
  <si>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</si>
  <si>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</si>
  <si>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</si>
  <si>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</si>
  <si>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</si>
  <si>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</si>
  <si>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</si>
  <si>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</si>
  <si>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</si>
  <si>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</si>
  <si>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</si>
  <si>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</si>
  <si>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</si>
  <si>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</si>
  <si>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</si>
  <si>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</si>
  <si>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</si>
  <si>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</si>
  <si>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</si>
  <si>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</si>
  <si>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</si>
  <si>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</si>
  <si>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</si>
  <si>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</si>
  <si>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</si>
  <si>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</si>
  <si>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</si>
  <si>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</si>
  <si>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</si>
  <si>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</si>
  <si>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</si>
  <si>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</si>
  <si>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</si>
  <si>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</si>
  <si>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</si>
  <si>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</si>
  <si>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</si>
  <si>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</si>
  <si>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</si>
  <si>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</si>
  <si>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</si>
  <si>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</si>
  <si>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</si>
  <si>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</si>
  <si>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</si>
  <si>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</si>
  <si>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</si>
  <si>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</si>
  <si>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</si>
  <si>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</si>
  <si>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</si>
  <si>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</si>
  <si>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</si>
  <si>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</si>
  <si>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</si>
  <si>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</si>
  <si>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</si>
  <si>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</si>
  <si>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</si>
  <si>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</si>
  <si>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</si>
  <si>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</si>
  <si>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</si>
  <si>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</si>
  <si>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</si>
  <si>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</si>
  <si>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</si>
  <si>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</si>
  <si>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</si>
  <si>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</si>
  <si>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</si>
  <si>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</si>
  <si>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</si>
  <si>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</si>
  <si>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</si>
  <si>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</si>
  <si>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</si>
  <si>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</si>
  <si>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</si>
  <si>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</si>
  <si>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</si>
  <si>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</si>
  <si>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</si>
  <si>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</si>
  <si>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</si>
  <si>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</si>
  <si>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</si>
  <si>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</si>
  <si>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</si>
  <si>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</si>
  <si>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</si>
  <si>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</si>
  <si>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</si>
  <si>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</si>
  <si>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</si>
  <si>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</si>
  <si>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</si>
  <si>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</si>
  <si>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</si>
  <si>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</si>
  <si>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</si>
  <si>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</si>
  <si>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</si>
  <si>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</si>
  <si>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</si>
  <si>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</si>
  <si>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</si>
  <si>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</si>
  <si>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</si>
  <si>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</si>
  <si>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</si>
  <si>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</si>
  <si>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</si>
  <si>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</si>
  <si>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</si>
  <si>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</si>
  <si>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</si>
  <si>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</si>
  <si>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</si>
  <si>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</si>
  <si>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</si>
  <si>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</si>
  <si>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</si>
  <si>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</si>
  <si>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</si>
  <si>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</si>
  <si>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</si>
  <si>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</si>
  <si>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</si>
  <si>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</si>
  <si>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</si>
  <si>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</si>
  <si>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</si>
  <si>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</si>
  <si>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</si>
  <si>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</si>
  <si>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</si>
  <si>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</si>
  <si>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</si>
  <si>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</si>
  <si>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</si>
  <si>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</si>
  <si>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</si>
  <si>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</si>
  <si>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</si>
  <si>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</si>
  <si>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</si>
  <si>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</si>
  <si>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</si>
  <si>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</si>
  <si>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</si>
  <si>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</si>
  <si>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</si>
  <si>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</si>
  <si>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</si>
  <si>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</si>
  <si>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</si>
  <si>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</si>
  <si>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</si>
  <si>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</si>
  <si>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</si>
  <si>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</si>
  <si>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</si>
  <si>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</si>
  <si>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</si>
  <si>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</si>
  <si>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</si>
  <si>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</si>
  <si>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</si>
  <si>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</si>
  <si>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</si>
  <si>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</si>
  <si>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</si>
  <si>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</si>
  <si>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</si>
  <si>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</si>
  <si>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</si>
  <si>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</si>
  <si>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</si>
  <si>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</si>
  <si>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</si>
  <si>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</si>
  <si>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</si>
  <si>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</si>
  <si>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</si>
  <si>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</si>
  <si>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</si>
  <si>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</si>
  <si>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</si>
  <si>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</si>
  <si>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</si>
  <si>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</si>
  <si>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</si>
  <si>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</si>
  <si>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</si>
  <si>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</si>
  <si>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</si>
  <si>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</si>
  <si>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</si>
  <si>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</si>
  <si>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</si>
  <si>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</si>
  <si>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</si>
  <si>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</si>
  <si>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</si>
  <si>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</si>
  <si>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</si>
  <si>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</si>
  <si>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</si>
  <si>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</si>
  <si>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</si>
  <si>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</si>
  <si>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</si>
  <si>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</si>
  <si>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</si>
  <si>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</si>
  <si>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</si>
  <si>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</si>
  <si>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</si>
  <si>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</si>
  <si>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</si>
  <si>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</si>
  <si>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</si>
  <si>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</si>
  <si>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</si>
  <si>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</si>
  <si>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</si>
  <si>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</si>
  <si>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</si>
  <si>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</si>
  <si>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</si>
  <si>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</si>
  <si>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</si>
  <si>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</si>
  <si>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</si>
  <si>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</si>
  <si>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</si>
  <si>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</si>
  <si>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</si>
  <si>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</si>
  <si>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</si>
  <si>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</si>
  <si>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</si>
  <si>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</si>
  <si>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</si>
  <si>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</si>
  <si>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</si>
  <si>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</si>
  <si>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</si>
  <si>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</si>
  <si>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</si>
  <si>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</si>
  <si>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</si>
  <si>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</si>
  <si>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</si>
  <si>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</si>
  <si>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</si>
  <si>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</si>
  <si>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</si>
  <si>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</si>
  <si>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</si>
  <si>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</si>
  <si>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</si>
  <si>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</si>
  <si>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</si>
  <si>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</si>
  <si>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</si>
  <si>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</si>
  <si>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</si>
  <si>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</si>
  <si>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</si>
  <si>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</si>
  <si>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</si>
  <si>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</si>
  <si>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</si>
  <si>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</si>
  <si>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</si>
  <si>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</si>
  <si>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</si>
  <si>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</si>
  <si>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</si>
  <si>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</si>
  <si>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</si>
  <si>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</si>
  <si>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</si>
  <si>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</si>
  <si>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</si>
  <si>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</si>
  <si>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</si>
  <si>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</si>
  <si>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</si>
  <si>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</si>
  <si>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</si>
  <si>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</si>
  <si>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</si>
  <si>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</si>
  <si>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</si>
  <si>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</si>
  <si>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</si>
  <si>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</si>
  <si>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</si>
  <si>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</si>
  <si>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</si>
  <si>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</si>
  <si>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</si>
  <si>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</si>
  <si>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</si>
  <si>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</si>
  <si>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</si>
  <si>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</si>
  <si>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</si>
  <si>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</si>
  <si>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</si>
  <si>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</si>
  <si>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</si>
  <si>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</si>
  <si>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</si>
  <si>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</si>
  <si>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</si>
  <si>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</si>
  <si>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</si>
  <si>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</si>
  <si>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</si>
  <si>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</si>
  <si>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</si>
  <si>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</si>
  <si>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</si>
  <si>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</si>
  <si>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</si>
  <si>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</si>
  <si>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</si>
  <si>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</si>
  <si>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</si>
  <si>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</si>
  <si>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</si>
  <si>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</si>
  <si>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</si>
  <si>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</si>
  <si>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</si>
  <si>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</si>
  <si>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</si>
  <si>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</si>
  <si>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</si>
  <si>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</si>
  <si>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</si>
  <si>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</si>
  <si>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</si>
  <si>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</si>
  <si>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</si>
  <si>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</si>
  <si>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</si>
  <si>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</si>
  <si>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</si>
  <si>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</si>
  <si>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</si>
  <si>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</si>
  <si>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</si>
  <si>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</si>
  <si>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</si>
  <si>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</si>
  <si>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</si>
  <si>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</si>
  <si>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</si>
  <si>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</si>
  <si>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</si>
  <si>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</si>
  <si>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</si>
  <si>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</si>
  <si>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</si>
  <si>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</si>
  <si>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</si>
  <si>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</si>
  <si>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</si>
  <si>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</si>
  <si>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</si>
  <si>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</si>
  <si>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</si>
  <si>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</si>
  <si>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</si>
  <si>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</si>
  <si>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</si>
  <si>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</si>
  <si>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</si>
  <si>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</si>
  <si>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</si>
  <si>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</si>
  <si>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</si>
  <si>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</si>
  <si>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</si>
  <si>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</si>
  <si>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</si>
  <si>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</si>
  <si>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</si>
  <si>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</si>
  <si>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</si>
  <si>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</si>
  <si>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</si>
  <si>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</si>
  <si>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</si>
  <si>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</si>
  <si>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</si>
  <si>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</si>
  <si>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</si>
  <si>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</si>
  <si>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</si>
  <si>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</si>
  <si>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</si>
  <si>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</si>
  <si>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</si>
  <si>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</si>
  <si>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</si>
  <si>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</si>
  <si>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</si>
  <si>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</si>
  <si>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</si>
  <si>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</si>
  <si>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</si>
  <si>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</si>
  <si>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</si>
  <si>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</si>
  <si>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</si>
  <si>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</si>
  <si>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</si>
  <si>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</si>
  <si>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</si>
  <si>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</si>
  <si>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</si>
  <si>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</si>
  <si>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</si>
  <si>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</si>
  <si>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</si>
  <si>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</si>
  <si>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</si>
  <si>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</si>
  <si>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</si>
  <si>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</si>
  <si>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</si>
  <si>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</si>
  <si>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</si>
  <si>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</si>
  <si>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</si>
  <si>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</si>
  <si>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</si>
  <si>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</si>
  <si>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</si>
  <si>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</si>
  <si>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</si>
  <si>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</si>
  <si>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</si>
  <si>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</si>
  <si>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</si>
  <si>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</si>
  <si>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</si>
  <si>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</si>
  <si>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</si>
  <si>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</si>
  <si>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</si>
  <si>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</si>
  <si>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</si>
  <si>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</si>
  <si>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</si>
  <si>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</si>
  <si>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</si>
  <si>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</si>
  <si>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</si>
  <si>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</si>
  <si>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</si>
  <si>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</si>
  <si>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</si>
  <si>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</si>
  <si>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</si>
  <si>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</si>
  <si>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</si>
  <si>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</si>
  <si>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</si>
  <si>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</si>
  <si>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</si>
  <si>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</si>
  <si>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</si>
  <si>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</si>
  <si>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</si>
  <si>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</si>
  <si>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</si>
  <si>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</si>
  <si>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</si>
  <si>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</si>
  <si>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</si>
  <si>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</si>
  <si>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</si>
  <si>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</si>
  <si>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</si>
  <si>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</si>
  <si>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</si>
  <si>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</si>
  <si>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</si>
  <si>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</si>
  <si>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</si>
  <si>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</si>
  <si>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</si>
  <si>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</si>
  <si>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</si>
  <si>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</si>
  <si>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</si>
  <si>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</si>
  <si>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</si>
  <si>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</si>
  <si>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</si>
  <si>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</si>
  <si>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</si>
  <si>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</si>
  <si>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</si>
  <si>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</si>
  <si>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</si>
  <si>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</si>
  <si>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</si>
  <si>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</si>
  <si>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</si>
  <si>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</si>
  <si>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</si>
  <si>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</si>
  <si>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</si>
  <si>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</si>
  <si>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</si>
  <si>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</si>
  <si>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</si>
  <si>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</si>
  <si>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</si>
  <si>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</si>
  <si>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</si>
  <si>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</si>
  <si>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</si>
  <si>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</si>
  <si>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</si>
  <si>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</si>
  <si>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</si>
  <si>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</si>
  <si>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</si>
  <si>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</si>
  <si>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</si>
  <si>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</si>
  <si>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</si>
  <si>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</si>
  <si>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</si>
  <si>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</si>
  <si>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</si>
  <si>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</si>
  <si>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</si>
  <si>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</si>
  <si>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</si>
  <si>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</si>
  <si>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</si>
  <si>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</si>
  <si>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</si>
  <si>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</si>
  <si>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</si>
  <si>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</si>
  <si>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</si>
  <si>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</si>
  <si>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</si>
  <si>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</si>
  <si>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</si>
  <si>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</si>
  <si>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</si>
  <si>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</si>
  <si>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</si>
  <si>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</si>
  <si>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</si>
  <si>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</si>
  <si>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</si>
  <si>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</si>
  <si>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</si>
  <si>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</si>
  <si>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</si>
  <si>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</si>
  <si>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</si>
  <si>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</si>
  <si>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</si>
  <si>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</si>
  <si>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</si>
  <si>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</si>
  <si>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</si>
  <si>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</si>
  <si>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</si>
  <si>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</si>
  <si>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</si>
  <si>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</si>
  <si>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</si>
  <si>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</si>
  <si>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</si>
  <si>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</si>
  <si>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</si>
  <si>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</si>
  <si>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</si>
  <si>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</si>
  <si>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</si>
  <si>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</si>
  <si>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</si>
  <si>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</si>
  <si>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</si>
  <si>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</si>
  <si>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</si>
  <si>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</si>
  <si>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</si>
  <si>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</si>
  <si>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</si>
  <si>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</si>
  <si>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</si>
  <si>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</si>
  <si>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</si>
  <si>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</si>
  <si>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</si>
  <si>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</si>
  <si>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</si>
  <si>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</si>
  <si>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</si>
  <si>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</si>
  <si>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</si>
  <si>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</si>
  <si>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</si>
  <si>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</si>
  <si>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</si>
  <si>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</si>
  <si>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</si>
  <si>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</si>
  <si>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</si>
  <si>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</si>
  <si>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</si>
  <si>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</si>
  <si>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</si>
  <si>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</si>
  <si>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</si>
  <si>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</si>
  <si>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</si>
  <si>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</si>
  <si>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</si>
  <si>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</si>
  <si>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</si>
  <si>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</si>
  <si>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</si>
  <si>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</si>
  <si>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</si>
  <si>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</si>
  <si>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</si>
  <si>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</si>
  <si>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</si>
  <si>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</si>
  <si>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</si>
  <si>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</si>
  <si>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</si>
  <si>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</si>
  <si>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</si>
  <si>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</si>
  <si>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</si>
  <si>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</si>
  <si>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</si>
  <si>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</si>
  <si>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</si>
  <si>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</si>
  <si>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</si>
  <si>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</si>
  <si>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</si>
  <si>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</si>
  <si>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</si>
  <si>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</si>
  <si>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</si>
  <si>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</si>
  <si>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</si>
  <si>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</si>
  <si>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</si>
  <si>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</si>
  <si>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</si>
  <si>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</si>
  <si>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</si>
  <si>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</si>
  <si>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</si>
  <si>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</si>
  <si>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</si>
  <si>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</si>
  <si>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</si>
  <si>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</si>
  <si>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</si>
  <si>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</si>
  <si>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</si>
  <si>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</si>
  <si>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</si>
  <si>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</si>
  <si>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</si>
  <si>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</si>
  <si>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</si>
  <si>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</si>
  <si>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</si>
  <si>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</si>
  <si>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</si>
  <si>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</si>
  <si>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</si>
  <si>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</si>
  <si>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</si>
  <si>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</si>
  <si>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</si>
  <si>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</si>
  <si>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</si>
  <si>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</si>
  <si>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</si>
  <si>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</si>
  <si>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</si>
  <si>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</si>
  <si>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</si>
  <si>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</si>
  <si>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</si>
  <si>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</si>
  <si>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</si>
  <si>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</si>
  <si>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</si>
  <si>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</si>
  <si>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</si>
  <si>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</si>
  <si>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</si>
  <si>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</si>
  <si>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</si>
  <si>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</si>
  <si>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</si>
  <si>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</si>
  <si>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</si>
  <si>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</si>
  <si>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</si>
  <si>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</si>
  <si>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</si>
  <si>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</si>
  <si>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</si>
  <si>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</si>
  <si>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</si>
  <si>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</si>
  <si>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</si>
  <si>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</si>
  <si>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</si>
  <si>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</si>
  <si>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</si>
  <si>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</si>
  <si>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</si>
  <si>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</si>
  <si>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</si>
  <si>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</si>
  <si>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</si>
  <si>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</si>
  <si>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</si>
  <si>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</si>
  <si>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</si>
  <si>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</si>
  <si>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</si>
  <si>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</si>
  <si>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</si>
  <si>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</si>
  <si>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</si>
  <si>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</si>
  <si>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</si>
  <si>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</si>
  <si>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</si>
  <si>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</si>
  <si>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</si>
  <si>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</si>
  <si>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</si>
  <si>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</si>
  <si>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</si>
  <si>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</si>
  <si>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</si>
  <si>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</si>
  <si>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</si>
  <si>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</si>
  <si>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</si>
  <si>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</si>
  <si>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</si>
  <si>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</si>
  <si>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</si>
  <si>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</si>
  <si>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</si>
  <si>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</si>
  <si>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</si>
  <si>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</si>
  <si>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</si>
  <si>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</si>
  <si>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</si>
  <si>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</si>
  <si>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</si>
  <si>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</si>
  <si>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</si>
  <si>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</si>
  <si>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</si>
  <si>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</si>
  <si>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</si>
  <si>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</si>
  <si>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</si>
  <si>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</si>
  <si>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</si>
  <si>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</si>
  <si>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</si>
  <si>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</si>
  <si>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</si>
  <si>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</si>
  <si>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</si>
  <si>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</si>
  <si>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</si>
  <si>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</si>
  <si>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</si>
  <si>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</si>
  <si>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</si>
  <si>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</si>
  <si>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</si>
  <si>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</si>
  <si>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</si>
  <si>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</si>
  <si>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</si>
  <si>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</si>
  <si>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</si>
  <si>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</si>
  <si>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</si>
  <si>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</si>
  <si>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</si>
  <si>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</si>
  <si>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</si>
  <si>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</si>
  <si>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</si>
  <si>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</si>
  <si>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</si>
  <si>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</si>
  <si>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</si>
  <si>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</si>
  <si>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</si>
  <si>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</si>
  <si>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</si>
  <si>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</si>
  <si>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</si>
  <si>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</si>
  <si>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</si>
  <si>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</si>
  <si>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</si>
  <si>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</si>
  <si>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</si>
  <si>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</si>
  <si>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</si>
  <si>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</si>
  <si>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</si>
  <si>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</si>
  <si>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</si>
  <si>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</si>
  <si>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</si>
  <si>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</si>
  <si>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</si>
  <si>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</si>
  <si>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</si>
  <si>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</si>
  <si>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</si>
  <si>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</si>
  <si>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</si>
  <si>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</si>
  <si>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</si>
  <si>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</si>
  <si>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</si>
  <si>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</si>
  <si>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</si>
  <si>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</si>
  <si>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</si>
  <si>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</si>
  <si>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</si>
  <si>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</si>
  <si>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</si>
  <si>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</si>
  <si>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</si>
  <si>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</si>
  <si>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</si>
  <si>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</si>
  <si>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</si>
  <si>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</si>
  <si>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</si>
  <si>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</si>
  <si>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</si>
  <si>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</si>
  <si>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</si>
  <si>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</si>
  <si>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</si>
  <si>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</si>
  <si>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</si>
  <si>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</si>
  <si>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</si>
  <si>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</si>
  <si>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</si>
  <si>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</si>
  <si>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</si>
  <si>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</si>
  <si>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</si>
  <si>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</si>
  <si>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</si>
  <si>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</si>
  <si>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</si>
  <si>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</si>
  <si>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</si>
  <si>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</si>
  <si>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</si>
  <si>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</si>
  <si>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</si>
  <si>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</si>
  <si>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</si>
  <si>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</si>
  <si>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</si>
  <si>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</si>
  <si>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</si>
  <si>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</si>
  <si>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</si>
  <si>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</si>
  <si>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</si>
  <si>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</si>
  <si>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</si>
  <si>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</si>
  <si>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</si>
  <si>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</si>
  <si>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</si>
  <si>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</si>
  <si>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</si>
  <si>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</si>
  <si>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</si>
  <si>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</si>
  <si>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</si>
  <si>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</si>
  <si>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</si>
  <si>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</si>
  <si>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</si>
  <si>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</si>
  <si>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</si>
  <si>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</si>
  <si>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</si>
  <si>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</si>
  <si>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</si>
  <si>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</si>
  <si>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</si>
  <si>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</si>
  <si>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</si>
  <si>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</si>
  <si>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</si>
  <si>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</si>
  <si>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</si>
  <si>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</si>
  <si>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</si>
  <si>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</si>
  <si>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</si>
  <si>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</si>
  <si>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</si>
  <si>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</si>
  <si>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</si>
  <si>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</si>
  <si>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</si>
  <si>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</si>
  <si>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</si>
  <si>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</si>
  <si>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</si>
  <si>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</si>
  <si>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</si>
  <si>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</si>
  <si>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</si>
  <si>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</si>
  <si>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</si>
  <si>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</si>
  <si>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</si>
  <si>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</si>
  <si>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</si>
  <si>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</si>
  <si>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</si>
  <si>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</si>
  <si>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</si>
  <si>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</si>
  <si>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</si>
  <si>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</si>
  <si>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</si>
  <si>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</si>
  <si>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</si>
  <si>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</si>
  <si>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</si>
  <si>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</si>
  <si>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</si>
  <si>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</si>
  <si>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</si>
  <si>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</si>
  <si>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</si>
  <si>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</si>
  <si>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</si>
  <si>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</si>
  <si>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</si>
  <si>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</si>
  <si>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</si>
  <si>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</si>
  <si>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</si>
  <si>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</si>
  <si>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</si>
  <si>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</si>
  <si>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</si>
  <si>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</si>
  <si>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</si>
  <si>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</si>
  <si>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</si>
  <si>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</si>
  <si>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</si>
  <si>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</si>
  <si>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</si>
  <si>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</si>
  <si>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</si>
  <si>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</si>
  <si>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</si>
  <si>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</si>
  <si>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</si>
  <si>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</si>
  <si>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</si>
  <si>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</si>
  <si>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</si>
  <si>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</si>
  <si>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</si>
  <si>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</si>
  <si>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</si>
  <si>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</si>
  <si>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</si>
  <si>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</si>
  <si>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</si>
  <si>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</si>
  <si>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</si>
  <si>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</si>
  <si>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</si>
  <si>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</si>
  <si>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</si>
  <si>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</si>
  <si>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</si>
  <si>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</si>
  <si>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</si>
  <si>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</si>
  <si>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</si>
  <si>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</si>
  <si>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</si>
  <si>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</si>
  <si>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</si>
  <si>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</si>
  <si>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</si>
  <si>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</si>
  <si>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</si>
  <si>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</si>
  <si>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</si>
  <si>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</si>
  <si>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</si>
  <si>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</si>
  <si>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</si>
  <si>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</si>
  <si>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</si>
  <si>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</si>
  <si>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</si>
  <si>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</si>
  <si>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</si>
  <si>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</si>
  <si>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</si>
  <si>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</si>
  <si>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</si>
  <si>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</si>
  <si>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</si>
  <si>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</si>
  <si>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</si>
  <si>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</si>
  <si>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</si>
  <si>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</si>
  <si>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</si>
  <si>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</si>
  <si>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</si>
  <si>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</si>
  <si>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</si>
  <si>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</si>
  <si>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</si>
  <si>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</si>
  <si>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</si>
  <si>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</si>
  <si>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</si>
  <si>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</si>
  <si>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</si>
  <si>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</si>
  <si>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</si>
  <si>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</si>
  <si>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</si>
  <si>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</si>
  <si>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</si>
  <si>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</si>
  <si>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</si>
  <si>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</si>
  <si>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</si>
  <si>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</si>
  <si>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</si>
  <si>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</si>
  <si>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</si>
  <si>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</si>
  <si>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</si>
  <si>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</si>
  <si>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</si>
  <si>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</si>
  <si>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</si>
  <si>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</si>
  <si>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</si>
  <si>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</si>
  <si>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</si>
  <si>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</si>
  <si>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</si>
  <si>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</si>
  <si>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</si>
  <si>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</si>
  <si>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</si>
  <si>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</si>
  <si>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</si>
  <si>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</si>
  <si>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</si>
  <si>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</si>
  <si>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</si>
  <si>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</si>
  <si>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</si>
  <si>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</si>
  <si>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</si>
  <si>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</si>
  <si>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</si>
  <si>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</si>
  <si>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</si>
  <si>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</si>
  <si>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</si>
  <si>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</si>
  <si>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</si>
  <si>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</si>
  <si>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</si>
  <si>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</si>
  <si>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</si>
  <si>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</si>
  <si>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</si>
  <si>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</si>
  <si>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</si>
  <si>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</si>
  <si>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</si>
  <si>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</si>
  <si>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</si>
  <si>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</si>
  <si>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</si>
  <si>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</si>
  <si>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</si>
  <si>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</si>
  <si>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</si>
  <si>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</si>
  <si>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</si>
  <si>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</si>
  <si>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</si>
  <si>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</si>
  <si>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</si>
  <si>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</si>
  <si>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</si>
  <si>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</si>
  <si>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</si>
  <si>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</si>
  <si>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</si>
  <si>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</si>
  <si>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</si>
  <si>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</si>
  <si>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</si>
  <si>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</si>
  <si>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</si>
  <si>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</si>
  <si>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</si>
  <si>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</si>
  <si>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</si>
  <si>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</si>
  <si>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</si>
  <si>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</si>
  <si>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</si>
  <si>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</si>
  <si>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</si>
  <si>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</si>
  <si>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</si>
  <si>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</si>
  <si>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</si>
  <si>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</si>
  <si>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</si>
  <si>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</si>
  <si>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</si>
  <si>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</si>
  <si>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</si>
  <si>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</si>
  <si>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</si>
  <si>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</si>
  <si>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</si>
  <si>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</si>
  <si>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</si>
  <si>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</si>
  <si>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</si>
  <si>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</si>
  <si>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</si>
  <si>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</si>
  <si>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</si>
  <si>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</si>
  <si>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</si>
  <si>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</si>
  <si>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</si>
  <si>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</si>
  <si>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</si>
  <si>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</si>
  <si>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</si>
  <si>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</si>
  <si>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</si>
  <si>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</si>
  <si>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</si>
  <si>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</si>
  <si>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</si>
  <si>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</si>
  <si>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</si>
  <si>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</si>
  <si>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</si>
  <si>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</si>
  <si>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</si>
  <si>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</si>
  <si>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</si>
  <si>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</si>
  <si>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</si>
  <si>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</si>
  <si>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</si>
  <si>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</si>
  <si>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</si>
  <si>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</si>
  <si>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</si>
  <si>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</si>
  <si>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</si>
  <si>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</si>
  <si>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</si>
  <si>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</si>
  <si>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</si>
  <si>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</si>
  <si>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</si>
  <si>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</si>
  <si>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</si>
  <si>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</si>
  <si>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</si>
  <si>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</si>
  <si>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</si>
  <si>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</si>
  <si>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</si>
  <si>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</si>
  <si>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</si>
  <si>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</si>
  <si>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</si>
  <si>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</si>
  <si>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</si>
  <si>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</si>
  <si>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</si>
  <si>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</si>
  <si>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</si>
  <si>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</si>
  <si>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</si>
  <si>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</si>
  <si>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</si>
  <si>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</si>
  <si>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</si>
  <si>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</si>
  <si>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</si>
  <si>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</si>
  <si>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</si>
  <si>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</si>
  <si>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</si>
  <si>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</si>
  <si>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</si>
  <si>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</si>
  <si>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</si>
  <si>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</si>
  <si>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</si>
  <si>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</si>
  <si>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</si>
  <si>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</si>
  <si>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</si>
  <si>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</si>
  <si>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</si>
  <si>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</si>
  <si>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</si>
  <si>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</si>
  <si>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</si>
  <si>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</si>
  <si>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</si>
  <si>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</si>
  <si>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</si>
  <si>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</si>
  <si>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</si>
  <si>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</si>
  <si>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</si>
  <si>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</si>
  <si>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</si>
  <si>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</si>
  <si>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</si>
  <si>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</si>
  <si>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</si>
  <si>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</si>
  <si>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</si>
  <si>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</si>
  <si>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</si>
  <si>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</si>
  <si>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</si>
  <si>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</si>
  <si>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</si>
  <si>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</si>
  <si>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</si>
  <si>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</si>
  <si>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</si>
  <si>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</si>
  <si>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</si>
  <si>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</si>
  <si>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</si>
  <si>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</si>
  <si>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</si>
  <si>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</si>
  <si>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</si>
  <si>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</si>
  <si>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</si>
  <si>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</si>
  <si>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</si>
  <si>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</si>
  <si>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</si>
  <si>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</si>
  <si>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</si>
  <si>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</si>
  <si>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</si>
  <si>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</si>
  <si>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</si>
  <si>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</si>
  <si>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</si>
  <si>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</si>
  <si>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</si>
  <si>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</si>
  <si>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</si>
  <si>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</si>
  <si>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</si>
  <si>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</si>
  <si>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</si>
  <si>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</si>
  <si>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</si>
  <si>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</si>
  <si>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</si>
  <si>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</si>
  <si>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</si>
  <si>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</si>
  <si>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</si>
  <si>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</si>
  <si>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</si>
  <si>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</si>
  <si>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</si>
  <si>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</si>
  <si>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</si>
  <si>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</si>
  <si>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</si>
  <si>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</si>
  <si>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</si>
  <si>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</si>
  <si>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</si>
  <si>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</si>
  <si>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</si>
  <si>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</si>
  <si>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</si>
  <si>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</si>
  <si>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</si>
  <si>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</si>
  <si>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</si>
  <si>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</si>
  <si>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</si>
  <si>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</si>
  <si>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</si>
  <si>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</si>
  <si>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</si>
  <si>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</si>
  <si>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</si>
  <si>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</si>
  <si>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</si>
  <si>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</si>
  <si>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</si>
  <si>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</si>
  <si>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</si>
  <si>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</si>
  <si>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</si>
  <si>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</si>
  <si>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</si>
  <si>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</si>
  <si>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</si>
  <si>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</si>
  <si>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</si>
  <si>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</si>
  <si>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</si>
  <si>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</si>
  <si>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</si>
  <si>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</si>
  <si>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</si>
  <si>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</si>
  <si>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</si>
  <si>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</si>
  <si>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</si>
  <si>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</si>
  <si>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</si>
  <si>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</si>
  <si>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</si>
  <si>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</si>
  <si>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</si>
  <si>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</si>
  <si>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</si>
  <si>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</si>
  <si>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</si>
  <si>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</si>
  <si>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</si>
  <si>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</si>
  <si>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</si>
  <si>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</si>
  <si>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</si>
  <si>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</si>
  <si>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</si>
  <si>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</si>
  <si>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</si>
  <si>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</si>
  <si>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</si>
  <si>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</si>
  <si>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</si>
  <si>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</si>
  <si>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</si>
  <si>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</si>
  <si>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</si>
  <si>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</si>
  <si>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</si>
  <si>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</si>
  <si>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</si>
  <si>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</si>
  <si>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</si>
  <si>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</si>
  <si>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</si>
  <si>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</si>
  <si>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</si>
  <si>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</si>
  <si>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</si>
  <si>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</si>
  <si>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</si>
  <si>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</si>
  <si>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</si>
  <si>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</si>
  <si>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</si>
  <si>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</si>
  <si>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</si>
  <si>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</si>
  <si>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</si>
  <si>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</si>
  <si>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</si>
  <si>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</si>
  <si>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</si>
  <si>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</si>
  <si>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</si>
  <si>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</si>
  <si>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</si>
  <si>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</si>
  <si>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</si>
  <si>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</si>
  <si>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</si>
  <si>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</si>
  <si>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</si>
  <si>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</si>
  <si>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</si>
  <si>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</si>
  <si>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</si>
  <si>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</si>
  <si>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</si>
  <si>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</si>
  <si>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</si>
  <si>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</si>
  <si>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</si>
  <si>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</si>
  <si>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</si>
  <si>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</si>
  <si>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</si>
  <si>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</si>
  <si>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</si>
  <si>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</si>
  <si>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</si>
  <si>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</si>
  <si>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</si>
  <si>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</si>
  <si>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</si>
  <si>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</si>
  <si>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</si>
  <si>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</si>
  <si>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</si>
  <si>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</si>
  <si>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</si>
  <si>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</si>
  <si>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</si>
  <si>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</si>
  <si>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</si>
  <si>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</si>
  <si>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</si>
  <si>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</si>
  <si>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</si>
  <si>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</si>
  <si>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</si>
  <si>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</si>
  <si>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</si>
  <si>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</si>
  <si>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</si>
  <si>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</si>
  <si>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</si>
  <si>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</si>
  <si>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</si>
  <si>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</si>
  <si>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</si>
  <si>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</si>
  <si>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</si>
  <si>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</si>
  <si>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</si>
  <si>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</si>
  <si>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</si>
  <si>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</si>
  <si>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</si>
  <si>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</si>
  <si>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</si>
  <si>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</si>
  <si>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</si>
  <si>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</si>
  <si>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</si>
  <si>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</si>
  <si>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</si>
  <si>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</si>
  <si>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</si>
  <si>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</si>
  <si>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</si>
  <si>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</si>
  <si>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</si>
  <si>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</si>
  <si>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</si>
  <si>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</si>
  <si>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</si>
  <si>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</si>
  <si>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</si>
  <si>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</si>
  <si>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</si>
  <si>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</si>
  <si>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</si>
  <si>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</si>
  <si>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</si>
  <si>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</si>
  <si>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</si>
  <si>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</si>
  <si>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</si>
  <si>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</si>
  <si>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</si>
  <si>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</si>
  <si>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</si>
  <si>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</si>
  <si>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</si>
  <si>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</si>
  <si>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</si>
  <si>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</si>
  <si>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</si>
  <si>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</si>
  <si>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</si>
  <si>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</si>
  <si>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</si>
  <si>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</si>
  <si>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</si>
  <si>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</si>
  <si>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</si>
  <si>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</si>
  <si>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</si>
  <si>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</si>
  <si>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</si>
  <si>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</si>
  <si>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</si>
  <si>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</si>
  <si>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</si>
  <si>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</si>
  <si>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</si>
  <si>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</si>
  <si>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</si>
  <si>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</si>
  <si>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</si>
  <si>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</si>
  <si>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</si>
  <si>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</si>
  <si>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</si>
  <si>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</si>
  <si>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</si>
  <si>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</si>
  <si>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</si>
  <si>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</si>
  <si>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</si>
  <si>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</si>
  <si>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</si>
  <si>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</si>
  <si>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</si>
  <si>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</si>
  <si>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</si>
  <si>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</si>
  <si>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</si>
  <si>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</si>
  <si>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</si>
  <si>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</si>
  <si>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</si>
  <si>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</si>
  <si>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</si>
  <si>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</si>
  <si>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</si>
  <si>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</si>
  <si>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</si>
  <si>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</si>
  <si>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</si>
  <si>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</si>
  <si>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</si>
  <si>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</si>
  <si>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</si>
  <si>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</si>
  <si>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</si>
  <si>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</si>
  <si>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</si>
  <si>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</si>
  <si>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</si>
  <si>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</si>
  <si>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</si>
  <si>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</si>
  <si>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</si>
  <si>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</si>
  <si>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</si>
  <si>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</si>
  <si>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</si>
  <si>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</si>
  <si>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</si>
  <si>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</si>
  <si>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</si>
  <si>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</si>
  <si>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</si>
  <si>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</si>
  <si>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</si>
  <si>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</si>
  <si>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</si>
  <si>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</si>
  <si>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</si>
  <si>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</si>
  <si>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</si>
  <si>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</si>
  <si>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</si>
  <si>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</si>
  <si>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</si>
  <si>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</si>
  <si>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</si>
  <si>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</si>
  <si>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</si>
  <si>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</si>
  <si>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</si>
  <si>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</si>
  <si>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</si>
  <si>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</si>
  <si>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</si>
  <si>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</si>
  <si>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</si>
  <si>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</si>
  <si>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</si>
  <si>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</si>
  <si>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</si>
  <si>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</si>
  <si>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</si>
  <si>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</si>
  <si>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</si>
  <si>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</si>
  <si>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</si>
  <si>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</si>
  <si>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</si>
  <si>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</si>
  <si>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</si>
  <si>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</si>
  <si>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</si>
  <si>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</si>
  <si>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</si>
  <si>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</si>
  <si>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</si>
  <si>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</si>
  <si>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</si>
  <si>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</si>
  <si>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</si>
  <si>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</si>
  <si>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</si>
  <si>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</si>
  <si>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</si>
  <si>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</si>
  <si>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</si>
  <si>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</si>
  <si>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</si>
  <si>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</si>
  <si>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</si>
  <si>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</si>
  <si>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</si>
  <si>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</si>
  <si>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</si>
  <si>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</si>
  <si>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</si>
  <si>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</si>
  <si>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</si>
  <si>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</si>
  <si>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</si>
  <si>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</si>
  <si>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</si>
  <si>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</si>
  <si>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</si>
  <si>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</si>
  <si>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</si>
  <si>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</si>
  <si>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</si>
  <si>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</si>
  <si>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</si>
  <si>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</si>
  <si>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</si>
  <si>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</si>
  <si>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</si>
  <si>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</si>
  <si>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</si>
  <si>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</si>
  <si>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</si>
  <si>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</si>
  <si>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</si>
  <si>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</si>
  <si>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</si>
  <si>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</si>
  <si>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</si>
  <si>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</si>
  <si>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</si>
  <si>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</si>
  <si>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</si>
  <si>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</si>
  <si>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</si>
  <si>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</si>
  <si>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</si>
  <si>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</si>
  <si>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</si>
  <si>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</si>
  <si>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</si>
  <si>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</si>
  <si>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</si>
  <si>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</si>
  <si>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</si>
  <si>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</si>
  <si>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</si>
  <si>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</si>
  <si>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</si>
  <si>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</si>
  <si>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</si>
  <si>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</si>
  <si>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</si>
  <si>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</si>
  <si>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</si>
  <si>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</si>
  <si>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</si>
  <si>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</si>
  <si>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</si>
  <si>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</si>
  <si>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</si>
  <si>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</si>
  <si>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</si>
  <si>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</si>
  <si>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</si>
  <si>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</si>
  <si>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</si>
  <si>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</si>
  <si>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</si>
  <si>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</si>
  <si>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</si>
  <si>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</si>
  <si>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</si>
  <si>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</si>
  <si>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</si>
  <si>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</si>
  <si>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</si>
  <si>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</si>
  <si>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</si>
  <si>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</si>
  <si>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</si>
  <si>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</si>
  <si>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</si>
  <si>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</si>
  <si>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</si>
  <si>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</si>
  <si>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</si>
  <si>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</si>
  <si>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</si>
  <si>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</si>
  <si>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</si>
  <si>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</si>
  <si>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</si>
  <si>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</si>
  <si>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</si>
  <si>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</si>
  <si>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</si>
  <si>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</si>
  <si>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</si>
  <si>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</si>
  <si>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</si>
  <si>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</si>
  <si>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</si>
  <si>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</si>
  <si>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</si>
  <si>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</si>
  <si>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</si>
  <si>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</si>
  <si>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</si>
  <si>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</si>
  <si>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</si>
  <si>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</si>
  <si>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</si>
  <si>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</si>
  <si>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</si>
  <si>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</si>
  <si>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</si>
  <si>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</si>
  <si>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</si>
  <si>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</si>
  <si>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</si>
  <si>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</si>
  <si>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</si>
  <si>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</si>
  <si>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</si>
  <si>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</si>
  <si>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</si>
  <si>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</si>
  <si>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</si>
  <si>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</si>
  <si>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</si>
  <si>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</si>
  <si>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</si>
  <si>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</si>
  <si>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</si>
  <si>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</si>
  <si>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</si>
  <si>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</si>
  <si>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</si>
  <si>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</si>
  <si>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</si>
  <si>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</si>
  <si>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</si>
  <si>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</si>
  <si>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</si>
  <si>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</si>
  <si>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</si>
  <si>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</si>
  <si>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</si>
  <si>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</si>
  <si>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</si>
  <si>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</si>
  <si>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</si>
  <si>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</si>
  <si>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</si>
  <si>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</si>
  <si>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</si>
  <si>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</si>
  <si>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</si>
  <si>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</si>
  <si>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</si>
  <si>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</si>
  <si>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</si>
  <si>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</si>
  <si>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</si>
  <si>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</si>
  <si>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</si>
  <si>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</si>
  <si>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</si>
  <si>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</si>
  <si>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</si>
  <si>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</si>
  <si>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</si>
  <si>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</si>
  <si>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</si>
  <si>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</si>
  <si>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</si>
  <si>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</si>
  <si>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</si>
  <si>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</si>
  <si>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</si>
  <si>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</si>
  <si>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</si>
  <si>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</si>
  <si>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</si>
  <si>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</si>
  <si>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</si>
  <si>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</si>
  <si>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</si>
  <si>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</si>
  <si>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</si>
  <si>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</si>
  <si>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</si>
  <si>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</si>
  <si>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</si>
  <si>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</si>
  <si>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</si>
  <si>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</si>
  <si>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</si>
  <si>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</si>
  <si>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</si>
  <si>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</si>
  <si>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</si>
  <si>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</si>
  <si>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</si>
  <si>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</si>
  <si>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</si>
  <si>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</si>
  <si>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</si>
  <si>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</si>
  <si>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</si>
  <si>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</si>
  <si>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</si>
  <si>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</si>
  <si>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</si>
  <si>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</si>
  <si>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</si>
  <si>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</si>
  <si>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</si>
  <si>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</si>
  <si>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</si>
  <si>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</si>
  <si>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</si>
  <si>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</si>
  <si>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</si>
  <si>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</si>
  <si>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</si>
  <si>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</si>
  <si>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</si>
  <si>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</si>
  <si>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</si>
  <si>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</si>
  <si>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</si>
  <si>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</si>
  <si>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</si>
  <si>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</si>
  <si>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</si>
  <si>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</si>
  <si>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</si>
  <si>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</si>
  <si>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</si>
  <si>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</si>
  <si>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</si>
  <si>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</si>
  <si>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</si>
  <si>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</si>
  <si>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</si>
  <si>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</si>
  <si>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</si>
  <si>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</si>
  <si>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</si>
  <si>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</si>
  <si>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</si>
  <si>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</si>
  <si>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</si>
  <si>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</si>
  <si>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</si>
  <si>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</si>
  <si>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</si>
  <si>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</si>
  <si>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</si>
  <si>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</si>
  <si>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</si>
  <si>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</si>
  <si>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</si>
  <si>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</si>
  <si>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</si>
  <si>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</si>
  <si>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</si>
  <si>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</si>
  <si>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</si>
  <si>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</si>
  <si>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</si>
  <si>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</si>
  <si>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</si>
  <si>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</si>
  <si>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</si>
  <si>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</si>
  <si>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</si>
  <si>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</si>
  <si>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</si>
  <si>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</si>
  <si>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</si>
  <si>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</si>
  <si>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</si>
  <si>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</si>
  <si>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</si>
  <si>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</si>
  <si>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</si>
  <si>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</si>
  <si>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</si>
  <si>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</si>
  <si>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</si>
  <si>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</si>
  <si>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</si>
  <si>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</si>
  <si>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</si>
  <si>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</si>
  <si>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</si>
  <si>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</si>
  <si>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</si>
  <si>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</si>
  <si>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</si>
  <si>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</si>
  <si>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</si>
  <si>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</si>
  <si>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</si>
  <si>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</si>
  <si>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</si>
  <si>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</si>
  <si>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</si>
  <si>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</si>
  <si>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</si>
  <si>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</si>
  <si>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</si>
  <si>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</si>
  <si>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</si>
  <si>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</si>
  <si>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</si>
  <si>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</si>
  <si>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</si>
  <si>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</si>
  <si>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</si>
  <si>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</si>
  <si>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</si>
  <si>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</si>
  <si>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</si>
  <si>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</si>
  <si>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</si>
  <si>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</si>
  <si>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</si>
  <si>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</si>
  <si>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</si>
  <si>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</si>
  <si>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</si>
  <si>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</si>
  <si>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</si>
  <si>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</si>
  <si>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</si>
  <si>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</si>
  <si>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</si>
  <si>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</si>
  <si>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</si>
  <si>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</si>
  <si>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</si>
  <si>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</si>
  <si>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</si>
  <si>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</si>
  <si>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</si>
  <si>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</si>
  <si>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</si>
  <si>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</si>
  <si>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</si>
  <si>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</si>
  <si>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</si>
  <si>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</si>
  <si>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</si>
  <si>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</si>
  <si>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</si>
  <si>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</si>
  <si>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</si>
  <si>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</si>
  <si>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</si>
  <si>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</si>
  <si>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</si>
  <si>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</si>
  <si>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</si>
  <si>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</si>
  <si>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</si>
  <si>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</si>
  <si>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</si>
  <si>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</si>
  <si>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</si>
  <si>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</si>
  <si>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</si>
  <si>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</si>
  <si>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</si>
  <si>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</si>
  <si>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</si>
  <si>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</si>
  <si>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</si>
  <si>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</si>
  <si>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</si>
  <si>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</si>
  <si>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</si>
  <si>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</si>
  <si>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</si>
  <si>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</si>
  <si>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</si>
  <si>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</si>
  <si>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</si>
  <si>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</si>
  <si>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</si>
  <si>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</si>
  <si>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</si>
  <si>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</si>
  <si>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</si>
  <si>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</si>
  <si>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</si>
  <si>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</si>
  <si>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</si>
  <si>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</si>
  <si>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</si>
  <si>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</si>
  <si>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</si>
  <si>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</si>
  <si>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</si>
  <si>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</si>
  <si>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</si>
  <si>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</si>
  <si>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</si>
  <si>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</si>
  <si>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</si>
  <si>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</si>
  <si>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</si>
  <si>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</si>
  <si>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</si>
  <si>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</si>
  <si>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</si>
  <si>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</si>
  <si>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</si>
  <si>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</si>
  <si>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</si>
  <si>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</si>
  <si>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</si>
  <si>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</si>
  <si>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</si>
  <si>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</si>
  <si>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</si>
  <si>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</si>
  <si>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</si>
  <si>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</si>
  <si>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</si>
  <si>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</si>
  <si>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</si>
  <si>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</si>
  <si>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</si>
  <si>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</si>
  <si>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</si>
  <si>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</si>
  <si>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</si>
  <si>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</si>
  <si>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</si>
  <si>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</si>
  <si>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</si>
  <si>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</si>
  <si>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</si>
  <si>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</si>
  <si>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</si>
  <si>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</si>
  <si>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</si>
  <si>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</si>
  <si>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</si>
  <si>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</si>
  <si>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</si>
  <si>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</si>
  <si>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</si>
  <si>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</si>
  <si>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</si>
  <si>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</si>
  <si>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</si>
  <si>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</si>
  <si>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</si>
  <si>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</si>
  <si>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</si>
  <si>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</si>
  <si>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</si>
  <si>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</si>
  <si>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</si>
  <si>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</si>
  <si>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</si>
  <si>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</si>
  <si>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</si>
  <si>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</si>
  <si>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</si>
  <si>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</si>
  <si>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</si>
  <si>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</si>
  <si>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</si>
  <si>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</si>
  <si>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</si>
  <si>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</si>
  <si>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</si>
  <si>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</si>
  <si>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</si>
  <si>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</si>
  <si>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</si>
  <si>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</si>
  <si>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</si>
  <si>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</si>
  <si>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</si>
  <si>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</si>
  <si>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</si>
  <si>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</si>
  <si>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</si>
  <si>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</si>
  <si>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</si>
  <si>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</si>
  <si>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</si>
  <si>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</si>
  <si>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</si>
  <si>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</si>
  <si>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</si>
  <si>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</si>
  <si>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</si>
  <si>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</si>
  <si>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</si>
  <si>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</si>
  <si>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</si>
  <si>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</si>
  <si>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</si>
  <si>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</si>
  <si>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</si>
  <si>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</si>
  <si>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</si>
  <si>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</si>
  <si>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</si>
  <si>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</si>
  <si>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</si>
  <si>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</si>
  <si>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</si>
  <si>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</si>
  <si>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</si>
  <si>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</si>
  <si>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</si>
  <si>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</si>
  <si>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</si>
  <si>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</si>
  <si>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</si>
  <si>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</si>
  <si>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</si>
  <si>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</si>
  <si>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</si>
  <si>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</si>
  <si>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</si>
  <si>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</si>
  <si>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</si>
  <si>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</si>
  <si>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</si>
  <si>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</si>
  <si>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</si>
  <si>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</si>
  <si>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</si>
  <si>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</si>
  <si>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</si>
  <si>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</si>
  <si>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</si>
  <si>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</si>
  <si>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</si>
  <si>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</si>
  <si>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</si>
  <si>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</si>
  <si>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</si>
  <si>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</si>
  <si>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</si>
  <si>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</si>
  <si>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</si>
  <si>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</si>
  <si>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</si>
  <si>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</si>
  <si>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</si>
  <si>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</si>
  <si>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</si>
  <si>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</si>
  <si>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</si>
  <si>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</si>
  <si>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</si>
  <si>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</si>
  <si>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</si>
  <si>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</si>
  <si>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</si>
  <si>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</si>
  <si>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</si>
  <si>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</si>
  <si>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</si>
  <si>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</si>
  <si>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</si>
  <si>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</si>
  <si>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</si>
  <si>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</si>
  <si>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</si>
  <si>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</si>
  <si>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</si>
  <si>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</si>
  <si>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</si>
  <si>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</si>
  <si>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</si>
  <si>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</si>
  <si>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</si>
  <si>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</si>
  <si>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</si>
  <si>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</si>
  <si>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</si>
  <si>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</si>
  <si>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</si>
  <si>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</si>
  <si>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</si>
  <si>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</si>
  <si>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</si>
  <si>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</si>
  <si>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</si>
  <si>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</si>
  <si>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</si>
  <si>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</si>
  <si>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</si>
  <si>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</si>
  <si>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</si>
  <si>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</si>
  <si>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</si>
  <si>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</si>
  <si>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</si>
  <si>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</si>
  <si>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</si>
  <si>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</si>
  <si>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</si>
  <si>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</si>
  <si>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</si>
  <si>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</si>
  <si>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</si>
  <si>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</si>
  <si>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</si>
  <si>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</si>
  <si>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</si>
  <si>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</si>
  <si>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</si>
  <si>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</si>
  <si>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</si>
  <si>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</si>
  <si>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</si>
  <si>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</si>
  <si>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</si>
  <si>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</si>
  <si>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</si>
  <si>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</si>
  <si>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</si>
  <si>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</si>
  <si>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</si>
  <si>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</si>
  <si>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</si>
  <si>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</si>
  <si>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</si>
  <si>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</si>
  <si>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</si>
  <si>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</si>
  <si>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</si>
  <si>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</si>
  <si>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</si>
  <si>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</si>
  <si>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</si>
  <si>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</si>
  <si>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</si>
  <si>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</si>
  <si>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</si>
  <si>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</si>
  <si>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</si>
  <si>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</si>
  <si>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</si>
  <si>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</si>
  <si>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</si>
  <si>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</si>
  <si>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</si>
  <si>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</si>
  <si>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</si>
  <si>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</si>
  <si>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</si>
  <si>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</si>
  <si>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</si>
  <si>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</si>
  <si>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</si>
  <si>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</si>
  <si>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</si>
  <si>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</si>
  <si>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</si>
  <si>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</si>
  <si>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</si>
  <si>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</si>
  <si>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</si>
  <si>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</si>
  <si>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</si>
  <si>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</si>
  <si>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</si>
  <si>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</si>
  <si>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</si>
  <si>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</si>
  <si>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</si>
  <si>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</si>
  <si>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</si>
  <si>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</si>
  <si>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</si>
  <si>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</si>
  <si>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</si>
  <si>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</si>
  <si>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</si>
  <si>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</si>
  <si>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</si>
  <si>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</si>
  <si>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</si>
  <si>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</si>
  <si>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</si>
  <si>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</si>
  <si>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</si>
  <si>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</si>
  <si>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</si>
  <si>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</si>
  <si>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</si>
  <si>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</si>
  <si>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</si>
  <si>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</si>
  <si>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</si>
  <si>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</si>
  <si>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</si>
  <si>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</si>
  <si>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</si>
  <si>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</si>
  <si>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</si>
  <si>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</si>
  <si>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</si>
  <si>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</si>
  <si>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</si>
  <si>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</si>
  <si>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</si>
  <si>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</si>
  <si>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</si>
  <si>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</si>
  <si>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</si>
  <si>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</si>
  <si>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</si>
  <si>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</si>
  <si>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</si>
  <si>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</si>
  <si>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</si>
  <si>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</si>
  <si>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</si>
  <si>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</si>
  <si>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</si>
  <si>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</si>
  <si>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</si>
  <si>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</si>
  <si>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</si>
  <si>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</si>
  <si>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</si>
  <si>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</si>
  <si>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</si>
  <si>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</si>
  <si>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</si>
  <si>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</si>
  <si>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</si>
  <si>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</si>
  <si>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</si>
  <si>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</si>
  <si>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</si>
  <si>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</si>
  <si>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</si>
  <si>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</si>
  <si>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</si>
  <si>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</si>
  <si>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</si>
  <si>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</si>
  <si>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</si>
  <si>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</si>
  <si>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</si>
  <si>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</si>
  <si>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</si>
  <si>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</si>
  <si>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</si>
  <si>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</si>
  <si>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</si>
  <si>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</si>
  <si>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</si>
  <si>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</si>
  <si>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</si>
  <si>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</si>
  <si>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</si>
  <si>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</si>
  <si>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</si>
  <si>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</si>
  <si>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</si>
  <si>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</si>
  <si>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</si>
  <si>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</si>
  <si>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</si>
  <si>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</si>
  <si>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</si>
  <si>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</si>
  <si>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</si>
  <si>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</si>
  <si>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</si>
  <si>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</si>
  <si>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</si>
  <si>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</si>
  <si>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</si>
  <si>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</si>
  <si>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</si>
  <si>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</si>
  <si>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</si>
  <si>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</si>
  <si>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</si>
  <si>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</si>
  <si>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</si>
  <si>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</si>
  <si>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</si>
  <si>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</si>
  <si>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</si>
  <si>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</si>
  <si>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</si>
  <si>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</si>
  <si>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</si>
  <si>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</si>
  <si>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</si>
  <si>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</si>
  <si>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</si>
  <si>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</si>
  <si>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</si>
  <si>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</si>
  <si>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</si>
  <si>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</si>
  <si>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</si>
  <si>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</si>
  <si>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</si>
  <si>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</si>
  <si>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</si>
  <si>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</si>
  <si>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</si>
  <si>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</si>
  <si>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</si>
  <si>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</si>
  <si>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</si>
  <si>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</si>
  <si>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</si>
  <si>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</si>
  <si>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</si>
  <si>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</si>
  <si>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</si>
  <si>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</si>
  <si>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</si>
  <si>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</si>
  <si>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</si>
  <si>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</si>
  <si>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</si>
  <si>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</si>
  <si>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</si>
  <si>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</si>
  <si>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</si>
  <si>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</si>
  <si>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</si>
  <si>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</si>
  <si>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</si>
  <si>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</si>
  <si>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</si>
  <si>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</si>
  <si>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</si>
  <si>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</si>
  <si>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</si>
  <si>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</si>
  <si>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</si>
  <si>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</si>
  <si>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</si>
  <si>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</si>
  <si>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</si>
  <si>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</si>
  <si>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</si>
  <si>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</si>
  <si>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</si>
  <si>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</si>
  <si>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</si>
  <si>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</si>
  <si>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</si>
  <si>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</si>
  <si>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</si>
  <si>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</si>
  <si>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</si>
  <si>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</si>
  <si>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</si>
  <si>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</si>
  <si>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</si>
  <si>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</si>
  <si>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</si>
  <si>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</si>
  <si>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</si>
  <si>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</si>
  <si>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</si>
  <si>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</si>
  <si>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</si>
  <si>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</si>
  <si>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</si>
  <si>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</si>
  <si>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</si>
  <si>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</si>
  <si>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</si>
  <si>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</si>
  <si>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</si>
  <si>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</si>
  <si>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</si>
  <si>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</si>
  <si>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</si>
  <si>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</si>
  <si>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</si>
  <si>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</si>
  <si>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</si>
  <si>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</si>
  <si>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</si>
  <si>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</si>
  <si>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</si>
  <si>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</si>
  <si>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</si>
  <si>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</si>
  <si>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</si>
  <si>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</si>
  <si>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</si>
  <si>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</si>
  <si>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</si>
  <si>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</si>
  <si>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</si>
  <si>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</si>
  <si>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</si>
  <si>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</si>
  <si>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</si>
  <si>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</si>
  <si>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</si>
  <si>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</si>
  <si>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</si>
  <si>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</si>
  <si>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</si>
  <si>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</si>
  <si>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</si>
  <si>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</si>
  <si>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</si>
  <si>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</si>
  <si>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</si>
  <si>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</si>
  <si>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</si>
  <si>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</si>
  <si>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</si>
  <si>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</si>
  <si>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</si>
  <si>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</si>
  <si>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</si>
  <si>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</si>
  <si>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</si>
  <si>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</si>
  <si>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</si>
  <si>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</si>
  <si>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</si>
  <si>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</si>
  <si>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</si>
  <si>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</si>
  <si>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</si>
  <si>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</si>
  <si>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</si>
  <si>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</si>
  <si>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</si>
  <si>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</si>
  <si>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</si>
  <si>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</si>
  <si>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</si>
  <si>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</si>
  <si>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</si>
  <si>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</si>
  <si>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</si>
  <si>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</si>
  <si>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</si>
  <si>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</si>
  <si>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</si>
  <si>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</si>
  <si>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</si>
  <si>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</si>
  <si>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</si>
  <si>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</si>
  <si>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</si>
  <si>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</si>
  <si>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</si>
  <si>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</si>
  <si>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</si>
  <si>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</si>
  <si>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</si>
  <si>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</si>
  <si>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</si>
  <si>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</si>
  <si>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</si>
  <si>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</si>
  <si>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</si>
  <si>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</si>
  <si>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</si>
  <si>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</si>
  <si>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</si>
  <si>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</si>
  <si>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</si>
  <si>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</si>
  <si>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</si>
  <si>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</si>
  <si>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</si>
  <si>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</si>
  <si>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</si>
  <si>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</si>
  <si>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</si>
  <si>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</si>
  <si>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</si>
  <si>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</si>
  <si>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</si>
  <si>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</si>
  <si>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</si>
  <si>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</si>
  <si>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</si>
  <si>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</si>
  <si>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</si>
  <si>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</si>
  <si>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</si>
  <si>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</si>
  <si>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</si>
  <si>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</si>
  <si>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</si>
  <si>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</si>
  <si>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</si>
  <si>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</si>
  <si>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</si>
  <si>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</si>
  <si>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</si>
  <si>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</si>
  <si>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</si>
  <si>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</si>
  <si>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</si>
  <si>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</si>
  <si>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</si>
  <si>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</si>
  <si>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</si>
  <si>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</si>
  <si>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</si>
  <si>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</si>
  <si>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</si>
  <si>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</si>
  <si>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</si>
  <si>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</si>
  <si>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</si>
  <si>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</si>
  <si>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</si>
  <si>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</si>
  <si>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</si>
  <si>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</si>
  <si>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</si>
  <si>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</si>
  <si>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</si>
  <si>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</si>
  <si>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</si>
  <si>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</si>
  <si>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</si>
  <si>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</si>
  <si>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</si>
  <si>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</si>
  <si>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</si>
  <si>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</si>
  <si>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</si>
  <si>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</si>
  <si>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</si>
  <si>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</si>
  <si>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</si>
  <si>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</si>
  <si>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</si>
  <si>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</si>
  <si>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</si>
  <si>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</si>
  <si>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</si>
  <si>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</si>
  <si>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</si>
  <si>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</si>
  <si>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</si>
  <si>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</si>
  <si>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</si>
  <si>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</si>
  <si>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</si>
  <si>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</si>
  <si>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</si>
  <si>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</si>
  <si>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</si>
  <si>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</si>
  <si>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</si>
  <si>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</si>
  <si>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</si>
  <si>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</si>
  <si>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</si>
  <si>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</si>
  <si>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</si>
  <si>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</si>
  <si>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</si>
  <si>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</si>
  <si>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</si>
  <si>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</si>
  <si>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</si>
  <si>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</si>
  <si>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</si>
  <si>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</si>
  <si>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</si>
  <si>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</si>
  <si>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</si>
  <si>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</si>
  <si>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</si>
  <si>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</si>
  <si>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</si>
  <si>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</si>
  <si>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</si>
  <si>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</si>
  <si>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</si>
  <si>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</si>
  <si>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</si>
  <si>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</si>
  <si>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</si>
  <si>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</si>
  <si>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</si>
  <si>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</si>
  <si>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</si>
  <si>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</si>
  <si>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</si>
  <si>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</si>
  <si>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</si>
  <si>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</si>
  <si>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</si>
  <si>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</si>
  <si>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</si>
  <si>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</si>
  <si>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</si>
  <si>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</si>
  <si>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</si>
  <si>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</si>
  <si>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</si>
  <si>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</si>
  <si>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</si>
  <si>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</si>
  <si>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</si>
  <si>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</si>
  <si>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</si>
  <si>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</si>
  <si>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</si>
  <si>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</si>
  <si>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</si>
  <si>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</si>
  <si>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</si>
  <si>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</si>
  <si>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</si>
  <si>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</si>
  <si>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</si>
  <si>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</si>
  <si>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</si>
  <si>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</si>
  <si>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</si>
  <si>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</si>
  <si>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</si>
  <si>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</si>
  <si>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</si>
  <si>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</si>
  <si>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</si>
  <si>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</si>
  <si>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</si>
  <si>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</si>
  <si>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</si>
  <si>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</si>
  <si>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</si>
  <si>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</si>
  <si>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</si>
  <si>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</si>
  <si>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</si>
  <si>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</si>
  <si>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</si>
  <si>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</si>
  <si>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</si>
  <si>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</si>
  <si>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</si>
  <si>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</si>
  <si>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</si>
  <si>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</si>
  <si>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</si>
  <si>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</si>
  <si>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</si>
  <si>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</si>
  <si>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</si>
  <si>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</si>
  <si>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</si>
  <si>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</si>
  <si>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</si>
  <si>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</si>
  <si>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</si>
  <si>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</si>
  <si>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</si>
  <si>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</si>
  <si>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</si>
  <si>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</si>
  <si>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</si>
  <si>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</si>
  <si>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</si>
  <si>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</si>
  <si>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</si>
  <si>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</si>
  <si>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</si>
  <si>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</si>
  <si>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</si>
  <si>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</si>
  <si>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</si>
  <si>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</si>
  <si>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</si>
  <si>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</si>
  <si>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</si>
  <si>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</si>
  <si>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</si>
  <si>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</si>
  <si>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</si>
  <si>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</si>
  <si>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</si>
  <si>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</si>
  <si>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</si>
  <si>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</si>
  <si>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</si>
  <si>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</si>
  <si>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</si>
  <si>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</si>
  <si>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</si>
  <si>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</si>
  <si>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</si>
  <si>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</si>
  <si>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</si>
  <si>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</si>
  <si>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</si>
  <si>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</si>
  <si>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</si>
  <si>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</si>
  <si>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</si>
  <si>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</si>
  <si>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</si>
  <si>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</si>
  <si>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</si>
  <si>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</si>
  <si>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</si>
  <si>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</si>
  <si>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</si>
  <si>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</si>
  <si>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</si>
  <si>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</si>
  <si>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</si>
  <si>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</si>
  <si>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</si>
  <si>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</si>
  <si>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</si>
  <si>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</si>
  <si>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</si>
  <si>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</si>
  <si>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</si>
  <si>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</si>
  <si>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</si>
  <si>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</si>
  <si>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</si>
  <si>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</si>
  <si>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</si>
  <si>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</si>
  <si>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</si>
  <si>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</si>
  <si>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</si>
  <si>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</si>
  <si>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</si>
  <si>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</si>
  <si>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</si>
  <si>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</si>
  <si>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</si>
  <si>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</si>
  <si>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</si>
  <si>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</si>
  <si>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</si>
  <si>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</si>
  <si>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</si>
  <si>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</si>
  <si>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</si>
  <si>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</si>
  <si>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</si>
  <si>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</si>
  <si>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</si>
  <si>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</si>
  <si>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</si>
  <si>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</si>
  <si>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</si>
  <si>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</si>
  <si>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</si>
  <si>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</si>
  <si>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</si>
  <si>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</si>
  <si>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</si>
  <si>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</si>
  <si>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</si>
  <si>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</si>
  <si>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</si>
  <si>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</si>
  <si>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</si>
  <si>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</si>
  <si>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</si>
  <si>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</si>
  <si>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</si>
  <si>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</si>
  <si>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</si>
  <si>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</si>
  <si>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</si>
  <si>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</si>
  <si>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</si>
  <si>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</si>
  <si>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</si>
  <si>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</si>
  <si>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</si>
  <si>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</si>
  <si>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</si>
  <si>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</si>
  <si>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</si>
  <si>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</si>
  <si>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</si>
  <si>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</si>
  <si>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</si>
  <si>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</si>
  <si>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</si>
  <si>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</si>
  <si>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</si>
  <si>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</si>
  <si>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</si>
  <si>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</si>
  <si>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</si>
  <si>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</si>
  <si>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</si>
  <si>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</si>
  <si>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</si>
  <si>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</si>
  <si>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</si>
  <si>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</si>
  <si>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</si>
  <si>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</si>
  <si>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</si>
  <si>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</si>
  <si>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</si>
  <si>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</si>
  <si>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</si>
  <si>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</si>
  <si>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</si>
  <si>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</si>
  <si>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</si>
  <si>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</si>
  <si>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</si>
  <si>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</si>
  <si>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</si>
  <si>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</si>
  <si>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</si>
  <si>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</si>
  <si>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</si>
  <si>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</si>
  <si>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</si>
  <si>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</si>
  <si>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</si>
  <si>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</si>
  <si>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</si>
  <si>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</si>
  <si>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</si>
  <si>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</si>
  <si>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</si>
  <si>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</si>
  <si>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</si>
  <si>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</si>
  <si>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</si>
  <si>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</si>
  <si>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</si>
  <si>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</si>
  <si>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</si>
  <si>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</si>
  <si>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</si>
  <si>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</si>
  <si>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</si>
  <si>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</si>
  <si>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</si>
  <si>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</si>
  <si>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</si>
  <si>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</si>
  <si>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</si>
  <si>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</si>
  <si>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</si>
  <si>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</si>
  <si>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</si>
  <si>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</si>
  <si>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</si>
  <si>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</si>
  <si>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</si>
  <si>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</si>
  <si>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</si>
  <si>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</si>
  <si>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</si>
  <si>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</si>
  <si>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</si>
  <si>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</si>
  <si>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</si>
  <si>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</si>
  <si>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</si>
  <si>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</si>
  <si>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</si>
  <si>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</si>
  <si>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</si>
  <si>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</si>
  <si>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</si>
  <si>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</si>
  <si>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</si>
  <si>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</si>
  <si>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</si>
  <si>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</si>
  <si>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</si>
  <si>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</si>
  <si>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</si>
  <si>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</si>
  <si>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</si>
  <si>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</si>
  <si>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</si>
  <si>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</si>
  <si>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</si>
  <si>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</si>
  <si>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</si>
  <si>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</si>
  <si>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</si>
  <si>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</si>
  <si>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</si>
  <si>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</si>
  <si>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</si>
  <si>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</si>
  <si>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</si>
  <si>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</si>
  <si>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</si>
  <si>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</si>
  <si>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</si>
  <si>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</si>
  <si>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</si>
  <si>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</si>
  <si>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</si>
  <si>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</si>
  <si>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</si>
  <si>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</si>
  <si>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</si>
  <si>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</si>
  <si>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</si>
  <si>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</si>
  <si>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</si>
  <si>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</si>
  <si>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</si>
  <si>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</si>
  <si>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</si>
  <si>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</si>
  <si>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</si>
  <si>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</si>
  <si>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</si>
  <si>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</si>
  <si>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</si>
  <si>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</si>
  <si>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</si>
  <si>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</si>
  <si>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</si>
  <si>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</si>
  <si>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</si>
  <si>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</si>
  <si>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</si>
  <si>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</si>
  <si>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</si>
  <si>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</si>
  <si>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</si>
  <si>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</si>
  <si>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</si>
  <si>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</si>
  <si>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</si>
  <si>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</si>
  <si>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</si>
  <si>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</si>
  <si>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</si>
  <si>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</si>
  <si>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</si>
  <si>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</si>
  <si>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</si>
  <si>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</si>
  <si>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</si>
  <si>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</si>
  <si>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</si>
  <si>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</si>
  <si>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</si>
  <si>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</si>
  <si>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</si>
  <si>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</si>
  <si>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</si>
  <si>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</si>
  <si>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</si>
  <si>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</si>
  <si>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</si>
  <si>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</si>
  <si>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</si>
  <si>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</si>
  <si>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</si>
  <si>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</si>
  <si>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</si>
  <si>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</si>
  <si>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</si>
  <si>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</si>
  <si>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</si>
  <si>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</si>
  <si>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</si>
  <si>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</si>
  <si>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</si>
  <si>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</si>
  <si>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</si>
  <si>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</si>
  <si>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</si>
  <si>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</si>
  <si>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</si>
  <si>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</si>
  <si>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</si>
  <si>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</si>
  <si>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</si>
  <si>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</si>
  <si>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</si>
  <si>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</si>
  <si>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</si>
  <si>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</si>
  <si>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</si>
  <si>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</si>
  <si>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</si>
  <si>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</si>
  <si>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</si>
  <si>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</si>
  <si>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</si>
  <si>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</si>
  <si>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</si>
  <si>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</si>
  <si>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</si>
  <si>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</si>
  <si>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</si>
  <si>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</si>
  <si>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</si>
  <si>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</si>
  <si>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</si>
  <si>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</si>
  <si>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</si>
  <si>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</si>
  <si>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</si>
  <si>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</si>
  <si>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</si>
  <si>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</si>
  <si>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</si>
  <si>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</si>
  <si>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</si>
  <si>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</si>
  <si>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</si>
  <si>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</si>
  <si>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</si>
  <si>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</si>
  <si>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</si>
  <si>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</si>
  <si>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</si>
  <si>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</si>
  <si>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</si>
  <si>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</si>
  <si>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</si>
  <si>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</si>
  <si>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</si>
  <si>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</si>
  <si>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</si>
  <si>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</si>
  <si>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</si>
  <si>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</si>
  <si>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</si>
  <si>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</si>
  <si>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</si>
  <si>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</si>
  <si>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</si>
  <si>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</si>
  <si>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</si>
  <si>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</si>
  <si>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</si>
  <si>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</si>
  <si>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</si>
  <si>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</si>
  <si>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</si>
  <si>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</si>
  <si>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</si>
  <si>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</si>
  <si>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</si>
  <si>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</si>
  <si>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</si>
  <si>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</si>
  <si>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</si>
  <si>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</si>
  <si>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</si>
  <si>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</si>
  <si>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</si>
  <si>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</si>
  <si>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</si>
  <si>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</si>
  <si>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</si>
  <si>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</si>
  <si>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</si>
  <si>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</si>
  <si>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</si>
  <si>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</si>
  <si>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</si>
  <si>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</si>
  <si>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</si>
  <si>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</si>
  <si>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</si>
  <si>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</si>
  <si>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</si>
  <si>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</si>
  <si>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</si>
  <si>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</si>
  <si>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</si>
  <si>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</si>
  <si>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</si>
  <si>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</si>
  <si>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</si>
  <si>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</si>
  <si>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</si>
  <si>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</si>
  <si>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</si>
  <si>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</si>
  <si>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</si>
  <si>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</si>
  <si>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</si>
  <si>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</si>
  <si>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</si>
  <si>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</si>
  <si>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</si>
  <si>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</si>
  <si>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</si>
  <si>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</si>
  <si>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</si>
  <si>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</si>
  <si>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</si>
  <si>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</si>
  <si>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</si>
  <si>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</si>
  <si>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</si>
  <si>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</si>
  <si>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</si>
  <si>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</si>
  <si>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</si>
  <si>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</si>
  <si>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</si>
  <si>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</si>
  <si>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</si>
  <si>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</si>
  <si>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</si>
  <si>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</si>
  <si>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</si>
  <si>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</si>
  <si>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</si>
  <si>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</si>
  <si>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</si>
  <si>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</si>
  <si>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</si>
  <si>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</si>
  <si>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</si>
  <si>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</si>
  <si>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</si>
  <si>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</si>
  <si>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</si>
  <si>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</si>
  <si>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</si>
  <si>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</si>
  <si>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</si>
  <si>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</si>
  <si>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</si>
  <si>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</si>
  <si>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</si>
  <si>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</si>
  <si>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</si>
  <si>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</si>
  <si>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</si>
  <si>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</si>
  <si>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</si>
  <si>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</si>
  <si>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</si>
  <si>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</si>
  <si>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</si>
  <si>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</si>
  <si>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</si>
  <si>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</si>
  <si>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</si>
  <si>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</si>
  <si>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</si>
  <si>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</si>
  <si>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</si>
  <si>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</si>
  <si>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</si>
  <si>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</si>
  <si>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</si>
  <si>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</si>
  <si>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</si>
  <si>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</si>
  <si>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</si>
  <si>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</si>
  <si>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</si>
  <si>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</si>
  <si>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</si>
  <si>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</si>
  <si>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</si>
  <si>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</si>
  <si>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</si>
  <si>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</si>
  <si>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</si>
  <si>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</si>
  <si>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</si>
  <si>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</si>
  <si>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</si>
  <si>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</si>
  <si>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</si>
  <si>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</si>
  <si>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</si>
  <si>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</si>
  <si>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</si>
  <si>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</si>
  <si>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</si>
  <si>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</si>
  <si>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</si>
  <si>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</si>
  <si>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</si>
  <si>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</si>
  <si>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</si>
  <si>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</si>
  <si>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</si>
  <si>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</si>
  <si>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</si>
  <si>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</si>
  <si>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</si>
  <si>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</si>
  <si>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</si>
  <si>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</si>
  <si>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</si>
  <si>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</si>
  <si>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</si>
  <si>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</si>
  <si>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</si>
  <si>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</si>
  <si>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</si>
  <si>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</si>
  <si>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</si>
  <si>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</si>
  <si>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</si>
  <si>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</si>
  <si>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</si>
  <si>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</si>
  <si>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</si>
  <si>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</si>
  <si>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</si>
  <si>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</si>
  <si>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</si>
  <si>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</si>
  <si>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</si>
  <si>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</si>
  <si>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</si>
  <si>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</si>
  <si>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</si>
  <si>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</si>
  <si>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</si>
  <si>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</si>
  <si>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</si>
  <si>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</si>
  <si>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</si>
  <si>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</si>
  <si>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</si>
  <si>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</si>
  <si>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</si>
  <si>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</si>
  <si>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</si>
  <si>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</si>
  <si>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</si>
  <si>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</si>
  <si>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</si>
  <si>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</si>
  <si>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</si>
  <si>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</si>
  <si>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</si>
  <si>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</si>
  <si>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</si>
  <si>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</si>
  <si>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</si>
  <si>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</si>
  <si>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</si>
  <si>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</si>
  <si>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</si>
  <si>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</si>
  <si>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</si>
  <si>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</si>
  <si>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</si>
  <si>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</si>
  <si>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</si>
  <si>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</si>
  <si>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</si>
  <si>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</si>
  <si>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</si>
  <si>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</si>
  <si>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</si>
  <si>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</si>
  <si>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</si>
  <si>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</si>
  <si>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</si>
  <si>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</si>
  <si>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</si>
  <si>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</si>
  <si>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</si>
  <si>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</si>
  <si>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</si>
  <si>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</si>
  <si>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</si>
  <si>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</si>
  <si>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</si>
  <si>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</si>
  <si>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</si>
  <si>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</si>
  <si>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</si>
  <si>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</si>
  <si>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</si>
  <si>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</si>
  <si>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</si>
  <si>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</si>
  <si>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</si>
  <si>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</si>
  <si>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</si>
  <si>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</si>
  <si>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</si>
  <si>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</si>
  <si>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</si>
  <si>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</si>
  <si>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</si>
  <si>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</si>
  <si>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</si>
  <si>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</si>
  <si>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</si>
  <si>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</si>
  <si>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</si>
  <si>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</si>
  <si>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</si>
  <si>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</si>
  <si>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</si>
  <si>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</si>
  <si>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</si>
  <si>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</si>
  <si>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</si>
  <si>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</si>
  <si>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</si>
  <si>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</si>
  <si>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</si>
  <si>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</si>
  <si>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</si>
  <si>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</si>
  <si>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</si>
  <si>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</si>
  <si>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</si>
  <si>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</si>
  <si>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</si>
  <si>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</si>
  <si>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</si>
  <si>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</si>
  <si>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</si>
  <si>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</si>
  <si>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</si>
  <si>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</si>
  <si>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</si>
  <si>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</si>
  <si>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</si>
  <si>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</si>
  <si>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</si>
  <si>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</si>
  <si>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</si>
  <si>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</si>
  <si>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</si>
  <si>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</si>
  <si>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</si>
  <si>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</si>
  <si>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</si>
  <si>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</si>
  <si>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</si>
  <si>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</si>
  <si>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</si>
  <si>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</si>
  <si>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</si>
  <si>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</si>
  <si>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</si>
  <si>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</si>
  <si>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</si>
  <si>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</si>
  <si>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</si>
  <si>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</si>
  <si>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</si>
  <si>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</si>
  <si>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</si>
  <si>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</si>
  <si>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</si>
  <si>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</si>
  <si>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</si>
  <si>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</si>
  <si>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</si>
  <si>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</si>
  <si>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</si>
  <si>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</si>
  <si>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</si>
  <si>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</si>
  <si>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</si>
  <si>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</si>
  <si>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</si>
  <si>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</si>
  <si>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</si>
  <si>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</si>
  <si>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</si>
  <si>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</si>
  <si>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</si>
  <si>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</si>
  <si>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</si>
  <si>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</si>
  <si>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</si>
  <si>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</si>
  <si>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</si>
  <si>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</si>
  <si>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</si>
  <si>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</si>
  <si>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</si>
  <si>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</si>
  <si>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</si>
  <si>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</si>
  <si>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</si>
  <si>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</si>
  <si>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</si>
  <si>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</si>
  <si>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</si>
  <si>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</si>
  <si>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</si>
  <si>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</si>
  <si>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</si>
  <si>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</si>
  <si>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</si>
  <si>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</si>
  <si>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</si>
  <si>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</si>
  <si>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</si>
  <si>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</si>
  <si>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</si>
  <si>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</si>
  <si>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</si>
  <si>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</si>
  <si>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</si>
  <si>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</si>
  <si>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</si>
  <si>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</si>
  <si>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</si>
  <si>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</si>
  <si>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</si>
  <si>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</si>
  <si>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</si>
  <si>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</si>
  <si>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</si>
  <si>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</si>
  <si>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</si>
  <si>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</si>
  <si>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</si>
  <si>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</si>
  <si>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</si>
  <si>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</si>
  <si>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</si>
  <si>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</si>
  <si>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</si>
  <si>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</si>
  <si>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</si>
  <si>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</si>
  <si>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</si>
  <si>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</si>
  <si>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</si>
  <si>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</si>
  <si>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</si>
  <si>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</si>
  <si>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</si>
  <si>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</si>
  <si>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</si>
  <si>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</si>
  <si>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</si>
  <si>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</si>
  <si>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</si>
  <si>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</si>
  <si>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</si>
  <si>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</si>
  <si>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</si>
  <si>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</si>
  <si>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</si>
  <si>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</si>
  <si>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</si>
  <si>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</si>
  <si>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</si>
  <si>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</si>
  <si>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</si>
  <si>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</si>
  <si>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</si>
  <si>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</si>
  <si>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</si>
  <si>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</si>
  <si>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</si>
  <si>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</si>
  <si>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</si>
  <si>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</si>
  <si>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</si>
  <si>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</si>
  <si>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</si>
  <si>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</si>
  <si>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</si>
  <si>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</si>
  <si>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</si>
  <si>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</si>
  <si>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</si>
  <si>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</si>
  <si>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</si>
  <si>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</si>
  <si>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</si>
  <si>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</si>
  <si>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</si>
  <si>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</si>
  <si>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</si>
  <si>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</si>
  <si>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</si>
  <si>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</si>
  <si>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</si>
  <si>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</si>
  <si>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</si>
  <si>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</si>
  <si>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</si>
  <si>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</si>
  <si>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</si>
  <si>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</si>
  <si>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</si>
  <si>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</si>
  <si>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</si>
  <si>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</si>
  <si>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</si>
  <si>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</si>
  <si>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</si>
  <si>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</si>
  <si>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</si>
  <si>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</si>
  <si>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</si>
  <si>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</si>
  <si>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</si>
  <si>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</si>
  <si>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</si>
  <si>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</si>
  <si>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</si>
  <si>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</si>
  <si>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</si>
  <si>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</si>
  <si>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</si>
  <si>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</si>
  <si>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</si>
  <si>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</si>
  <si>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</si>
  <si>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</si>
  <si>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</si>
  <si>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</si>
  <si>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</si>
  <si>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</si>
  <si>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</si>
  <si>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</si>
  <si>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</si>
  <si>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</si>
  <si>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</si>
  <si>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</si>
  <si>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</si>
  <si>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</si>
  <si>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</si>
  <si>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</si>
  <si>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</si>
  <si>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</si>
  <si>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</si>
  <si>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</si>
  <si>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</si>
  <si>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</si>
  <si>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</si>
  <si>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</si>
  <si>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</si>
  <si>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</si>
  <si>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</si>
  <si>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</si>
  <si>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</si>
  <si>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</si>
  <si>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</si>
  <si>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</si>
  <si>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</si>
  <si>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</si>
  <si>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</si>
  <si>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</si>
  <si>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</si>
  <si>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</si>
  <si>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</si>
  <si>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</si>
  <si>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</si>
  <si>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</si>
  <si>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</si>
  <si>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</si>
  <si>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</si>
  <si>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</si>
  <si>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</si>
  <si>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</si>
  <si>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</si>
  <si>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</si>
  <si>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</si>
  <si>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</si>
  <si>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</si>
  <si>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</si>
  <si>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</si>
  <si>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</si>
  <si>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</si>
  <si>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</si>
  <si>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</si>
  <si>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</si>
  <si>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</si>
  <si>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</si>
  <si>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</si>
  <si>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</si>
  <si>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</si>
  <si>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</si>
  <si>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</si>
  <si>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</si>
  <si>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</si>
  <si>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</si>
  <si>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</si>
  <si>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</si>
  <si>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</si>
  <si>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</si>
  <si>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</si>
  <si>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</si>
  <si>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</si>
  <si>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</si>
  <si>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</si>
  <si>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</si>
  <si>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</si>
  <si>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</si>
  <si>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</si>
  <si>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</si>
  <si>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</si>
  <si>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</si>
  <si>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</si>
  <si>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</si>
  <si>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</si>
  <si>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</si>
  <si>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</si>
  <si>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</si>
  <si>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</si>
  <si>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</si>
  <si>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</si>
  <si>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</si>
  <si>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</si>
  <si>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</si>
  <si>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</si>
  <si>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</si>
  <si>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</si>
  <si>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</si>
  <si>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</si>
  <si>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</si>
  <si>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</si>
  <si>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</si>
  <si>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</si>
  <si>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</si>
  <si>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</si>
  <si>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</si>
  <si>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</si>
  <si>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</si>
  <si>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</si>
  <si>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</si>
  <si>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</si>
  <si>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</si>
  <si>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</si>
  <si>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</si>
  <si>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</si>
  <si>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</si>
  <si>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</si>
  <si>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</si>
  <si>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</si>
  <si>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</si>
  <si>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</si>
  <si>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</si>
  <si>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</si>
  <si>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</si>
  <si>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</si>
  <si>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</si>
  <si>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</si>
  <si>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</si>
  <si>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</si>
  <si>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</si>
  <si>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</si>
  <si>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</si>
  <si>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</si>
  <si>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</si>
  <si>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</si>
  <si>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</si>
  <si>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</si>
  <si>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</si>
  <si>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</si>
  <si>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</si>
  <si>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</si>
  <si>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</si>
  <si>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</si>
  <si>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</si>
  <si>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</si>
  <si>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</si>
  <si>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</si>
  <si>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</si>
  <si>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</si>
  <si>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</si>
  <si>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</si>
  <si>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</si>
  <si>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</si>
  <si>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</si>
  <si>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</si>
  <si>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</si>
  <si>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</si>
  <si>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</si>
  <si>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</si>
  <si>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</si>
  <si>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</si>
  <si>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</si>
  <si>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</si>
  <si>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</si>
  <si>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</si>
  <si>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</si>
  <si>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</si>
  <si>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</si>
  <si>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</si>
  <si>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</si>
  <si>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</si>
  <si>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</si>
  <si>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</si>
  <si>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</si>
  <si>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</si>
  <si>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</si>
  <si>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</si>
  <si>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</si>
  <si>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</si>
  <si>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</si>
  <si>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</si>
  <si>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</si>
  <si>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</si>
  <si>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</si>
  <si>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</si>
  <si>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</si>
  <si>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</si>
  <si>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</si>
  <si>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</si>
  <si>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</si>
  <si>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</si>
  <si>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</si>
  <si>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</si>
  <si>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</si>
  <si>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</si>
  <si>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</si>
  <si>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</si>
  <si>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</si>
  <si>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</si>
  <si>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</si>
  <si>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</si>
  <si>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</si>
  <si>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</si>
  <si>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</si>
  <si>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</si>
  <si>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</si>
  <si>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</si>
  <si>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</si>
  <si>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</si>
  <si>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</si>
  <si>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</si>
  <si>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</si>
  <si>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</si>
  <si>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</si>
  <si>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</si>
  <si>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</si>
  <si>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</si>
  <si>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</si>
  <si>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</si>
  <si>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</si>
  <si>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</si>
  <si>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</si>
  <si>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</si>
  <si>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</si>
  <si>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</si>
  <si>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</si>
  <si>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</si>
  <si>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</si>
  <si>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</si>
  <si>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</si>
  <si>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</si>
  <si>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</si>
  <si>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</si>
  <si>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</si>
  <si>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</si>
  <si>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</si>
  <si>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</si>
  <si>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</si>
  <si>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</si>
  <si>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</si>
  <si>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</si>
  <si>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</si>
  <si>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</si>
  <si>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</si>
  <si>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</si>
  <si>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</si>
  <si>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</si>
  <si>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</si>
  <si>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</si>
  <si>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</si>
  <si>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</si>
  <si>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</si>
  <si>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</si>
  <si>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</si>
  <si>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</si>
  <si>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</si>
  <si>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</si>
  <si>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</si>
  <si>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</si>
  <si>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</si>
  <si>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</si>
  <si>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</si>
  <si>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</si>
  <si>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</si>
  <si>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</si>
  <si>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</si>
  <si>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</si>
  <si>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</si>
  <si>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</si>
  <si>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</si>
  <si>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</si>
  <si>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</si>
  <si>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</si>
  <si>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</si>
  <si>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</si>
  <si>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</si>
  <si>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</si>
  <si>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</si>
  <si>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</si>
  <si>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</si>
  <si>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</si>
  <si>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</si>
  <si>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</si>
  <si>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</si>
  <si>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</si>
  <si>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</si>
  <si>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</si>
  <si>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</si>
  <si>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</si>
  <si>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</si>
  <si>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</si>
  <si>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</si>
  <si>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</si>
  <si>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</si>
  <si>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</si>
  <si>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</si>
  <si>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</si>
  <si>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</si>
  <si>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</si>
  <si>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</si>
  <si>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</si>
  <si>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</si>
  <si>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</si>
  <si>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</si>
  <si>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</si>
  <si>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</si>
  <si>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</si>
  <si>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</si>
  <si>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</si>
  <si>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</si>
  <si>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</si>
  <si>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</si>
  <si>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</si>
  <si>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</si>
  <si>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</si>
  <si>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</si>
  <si>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</si>
  <si>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</si>
  <si>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</si>
  <si>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</si>
  <si>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</si>
  <si>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</si>
  <si>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</si>
  <si>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</si>
  <si>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</si>
  <si>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</si>
  <si>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</si>
  <si>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</si>
  <si>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</si>
  <si>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</si>
  <si>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</si>
  <si>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</si>
  <si>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</si>
  <si>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</si>
  <si>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</si>
  <si>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</si>
  <si>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</si>
  <si>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</si>
  <si>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</si>
  <si>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</si>
  <si>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</si>
  <si>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</si>
  <si>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</si>
  <si>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</si>
  <si>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</si>
  <si>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</si>
  <si>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</si>
  <si>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</si>
  <si>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</si>
  <si>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</si>
  <si>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</si>
  <si>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</si>
  <si>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</si>
  <si>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</si>
  <si>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</si>
  <si>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</si>
  <si>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</si>
  <si>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</si>
  <si>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</si>
  <si>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</si>
  <si>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</si>
  <si>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</si>
  <si>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</si>
  <si>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</si>
  <si>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</si>
  <si>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</si>
  <si>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</si>
  <si>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</si>
  <si>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</si>
  <si>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</si>
  <si>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</si>
  <si>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</si>
  <si>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</si>
  <si>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</si>
  <si>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</si>
  <si>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</si>
  <si>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</si>
  <si>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</si>
  <si>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</si>
  <si>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</si>
  <si>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</si>
  <si>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</si>
  <si>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</si>
  <si>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</si>
  <si>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</si>
  <si>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</si>
  <si>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</si>
  <si>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</si>
  <si>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</si>
  <si>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</si>
  <si>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</si>
  <si>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</si>
  <si>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</si>
  <si>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</si>
  <si>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</si>
  <si>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</si>
  <si>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</si>
  <si>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</si>
  <si>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</si>
  <si>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</si>
  <si>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</si>
  <si>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</si>
  <si>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</si>
  <si>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</si>
  <si>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</si>
  <si>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</si>
  <si>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</si>
  <si>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</si>
  <si>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</si>
  <si>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</si>
  <si>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</si>
  <si>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</si>
  <si>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</si>
  <si>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</si>
  <si>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</si>
  <si>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</si>
  <si>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</si>
  <si>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</si>
  <si>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</si>
  <si>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</si>
  <si>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</si>
  <si>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</si>
  <si>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</si>
  <si>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</si>
  <si>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</si>
  <si>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</si>
  <si>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</si>
  <si>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</si>
  <si>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</si>
  <si>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</si>
  <si>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</si>
  <si>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</si>
  <si>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</si>
  <si>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</si>
  <si>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</si>
  <si>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</si>
  <si>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</si>
  <si>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</si>
  <si>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</si>
  <si>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</si>
  <si>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</si>
  <si>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</si>
  <si>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</si>
  <si>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</si>
  <si>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</si>
  <si>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</si>
  <si>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</si>
  <si>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</si>
  <si>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</si>
  <si>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</si>
  <si>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</si>
  <si>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</si>
  <si>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</si>
  <si>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</si>
  <si>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</si>
  <si>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</si>
  <si>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</si>
  <si>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</si>
  <si>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</si>
  <si>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</si>
  <si>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</si>
  <si>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</si>
  <si>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</si>
  <si>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</si>
  <si>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</si>
  <si>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</si>
  <si>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</si>
  <si>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</si>
  <si>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</si>
  <si>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</si>
  <si>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</si>
  <si>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</si>
  <si>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</si>
  <si>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</si>
  <si>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</si>
  <si>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</si>
  <si>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</si>
  <si>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</si>
  <si>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</si>
  <si>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</si>
  <si>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</si>
  <si>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</si>
  <si>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</si>
  <si>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</si>
  <si>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</si>
  <si>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</si>
  <si>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</si>
  <si>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</si>
  <si>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</si>
  <si>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</si>
  <si>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</si>
  <si>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</si>
  <si>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</si>
  <si>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</si>
  <si>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</si>
  <si>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</si>
  <si>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</si>
  <si>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</si>
  <si>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</si>
  <si>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</si>
  <si>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</si>
  <si>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</si>
  <si>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</si>
  <si>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</si>
  <si>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</si>
  <si>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</si>
  <si>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</si>
  <si>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</si>
  <si>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</si>
  <si>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</si>
  <si>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</si>
  <si>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</si>
  <si>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</si>
  <si>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</si>
  <si>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</si>
  <si>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</si>
  <si>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</si>
  <si>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</si>
  <si>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</si>
  <si>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</si>
  <si>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</si>
  <si>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</si>
  <si>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</si>
  <si>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</si>
  <si>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</si>
  <si>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</si>
  <si>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</si>
  <si>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</si>
  <si>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</si>
  <si>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</si>
  <si>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</si>
  <si>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</si>
  <si>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</si>
  <si>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</si>
  <si>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</si>
  <si>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</si>
  <si>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</si>
  <si>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</si>
  <si>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</si>
  <si>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</si>
  <si>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</si>
  <si>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</si>
  <si>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</si>
  <si>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</si>
  <si>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</si>
  <si>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</si>
  <si>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</si>
  <si>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</si>
  <si>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</si>
  <si>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</si>
  <si>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</si>
  <si>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</si>
  <si>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</si>
  <si>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</si>
  <si>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</si>
  <si>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</si>
  <si>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</si>
  <si>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</si>
  <si>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</si>
  <si>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</si>
  <si>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</si>
  <si>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</si>
  <si>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</si>
  <si>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</si>
  <si>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</si>
  <si>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</si>
  <si>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</si>
  <si>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</si>
  <si>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</si>
  <si>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</si>
  <si>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</si>
  <si>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</si>
  <si>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</si>
  <si>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</si>
  <si>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</si>
  <si>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</si>
  <si>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</si>
  <si>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</si>
  <si>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</si>
  <si>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</si>
  <si>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</si>
  <si>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</si>
  <si>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</si>
  <si>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</si>
  <si>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</si>
  <si>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</si>
  <si>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</si>
  <si>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</si>
  <si>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</si>
  <si>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</si>
  <si>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</si>
  <si>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</si>
  <si>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</si>
  <si>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</si>
  <si>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</si>
  <si>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</si>
  <si>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</si>
  <si>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</si>
  <si>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</si>
  <si>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</si>
  <si>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</si>
  <si>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</si>
  <si>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</si>
  <si>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</si>
  <si>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</si>
  <si>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</si>
  <si>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</si>
  <si>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</si>
  <si>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</si>
  <si>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</si>
  <si>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</si>
  <si>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</si>
  <si>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</si>
  <si>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</si>
  <si>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</si>
  <si>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</si>
  <si>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</si>
  <si>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</si>
  <si>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</si>
  <si>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</si>
  <si>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</si>
  <si>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</si>
  <si>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</si>
  <si>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</si>
  <si>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</si>
  <si>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</si>
  <si>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</si>
  <si>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</si>
  <si>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</si>
  <si>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</si>
  <si>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</si>
  <si>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</si>
  <si>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</si>
  <si>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</si>
  <si>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</si>
  <si>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</si>
  <si>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</si>
  <si>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</si>
  <si>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</si>
  <si>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</si>
  <si>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</si>
  <si>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</si>
  <si>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</si>
  <si>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</si>
  <si>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</si>
  <si>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</si>
  <si>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</si>
  <si>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</si>
  <si>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</si>
  <si>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</si>
  <si>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</si>
  <si>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</si>
  <si>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</si>
  <si>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</si>
  <si>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</si>
  <si>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</si>
  <si>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</si>
  <si>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</si>
  <si>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</si>
  <si>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</si>
  <si>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</si>
  <si>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</si>
  <si>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</si>
  <si>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</si>
  <si>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</si>
  <si>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</si>
  <si>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</si>
  <si>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</si>
  <si>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</si>
  <si>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</si>
  <si>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</si>
  <si>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</si>
  <si>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</si>
  <si>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</si>
  <si>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</si>
  <si>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</si>
  <si>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</si>
  <si>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</si>
  <si>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</si>
  <si>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</si>
  <si>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</si>
  <si>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</si>
  <si>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</si>
  <si>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</si>
  <si>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</si>
  <si>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</si>
  <si>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</si>
  <si>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</si>
  <si>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</si>
  <si>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</si>
  <si>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</si>
  <si>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</si>
  <si>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</si>
  <si>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</si>
  <si>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</si>
  <si>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</si>
  <si>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</si>
  <si>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</si>
  <si>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</si>
  <si>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</si>
  <si>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</si>
  <si>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</si>
  <si>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</si>
  <si>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</si>
  <si>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</si>
  <si>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</si>
  <si>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</si>
  <si>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</si>
  <si>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</si>
  <si>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</si>
  <si>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</si>
  <si>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</si>
  <si>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</si>
  <si>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</si>
  <si>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</si>
  <si>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</si>
  <si>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</si>
  <si>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</si>
  <si>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</si>
  <si>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</si>
  <si>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</si>
  <si>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</si>
  <si>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</si>
  <si>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</si>
  <si>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</si>
  <si>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</si>
  <si>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</si>
  <si>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</si>
  <si>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</si>
  <si>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</si>
  <si>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</si>
  <si>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</si>
  <si>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</si>
  <si>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</si>
  <si>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</si>
  <si>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</si>
  <si>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</si>
  <si>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</si>
  <si>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</si>
  <si>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</si>
  <si>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</si>
  <si>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</si>
  <si>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</si>
  <si>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</si>
  <si>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</si>
  <si>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</si>
  <si>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</si>
  <si>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</si>
  <si>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</si>
  <si>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</si>
  <si>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</si>
  <si>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</si>
  <si>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</si>
  <si>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</si>
  <si>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</si>
  <si>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</si>
  <si>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</si>
  <si>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</si>
  <si>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</si>
  <si>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</si>
  <si>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</si>
  <si>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</si>
  <si>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</si>
  <si>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</si>
  <si>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</si>
  <si>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</si>
  <si>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</si>
  <si>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</si>
  <si>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</si>
  <si>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</si>
  <si>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</si>
  <si>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</si>
  <si>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</si>
  <si>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</si>
  <si>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</si>
  <si>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</si>
  <si>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</si>
  <si>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</si>
  <si>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</si>
  <si>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</si>
  <si>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</si>
  <si>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</si>
  <si>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</si>
  <si>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</si>
  <si>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</si>
  <si>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</si>
  <si>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</si>
  <si>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</si>
  <si>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</si>
  <si>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</si>
  <si>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</si>
  <si>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</si>
  <si>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</si>
  <si>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</si>
  <si>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</si>
  <si>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</si>
  <si>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</si>
  <si>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</si>
  <si>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</si>
  <si>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</si>
  <si>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</si>
  <si>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</si>
  <si>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</si>
  <si>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</si>
  <si>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</si>
  <si>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</si>
  <si>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</si>
  <si>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</si>
  <si>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</si>
  <si>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</si>
  <si>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</si>
  <si>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</si>
  <si>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</si>
  <si>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</si>
  <si>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</si>
  <si>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</si>
  <si>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</si>
  <si>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</si>
  <si>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</si>
  <si>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</si>
  <si>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</si>
  <si>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</si>
  <si>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</si>
  <si>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</si>
  <si>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</si>
  <si>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</si>
  <si>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</si>
  <si>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</si>
  <si>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</si>
  <si>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</si>
  <si>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</si>
  <si>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</si>
  <si>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</si>
  <si>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</si>
  <si>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</si>
  <si>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</si>
  <si>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</si>
  <si>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</si>
  <si>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</si>
  <si>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</si>
  <si>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</si>
  <si>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</si>
  <si>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</si>
  <si>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</si>
  <si>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</si>
  <si>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</si>
  <si>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</si>
  <si>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</si>
  <si>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</si>
  <si>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</si>
  <si>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</si>
  <si>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</si>
  <si>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</si>
  <si>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</si>
  <si>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</si>
  <si>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</si>
  <si>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</si>
  <si>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</si>
  <si>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</si>
  <si>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</si>
  <si>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</si>
  <si>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</si>
  <si>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</si>
  <si>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</si>
  <si>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</si>
  <si>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</si>
  <si>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</si>
  <si>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</si>
  <si>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</si>
  <si>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</si>
  <si>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</si>
  <si>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</si>
  <si>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</si>
  <si>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</si>
  <si>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</si>
  <si>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</si>
  <si>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</si>
  <si>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</si>
  <si>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</si>
  <si>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</si>
  <si>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</si>
  <si>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</si>
  <si>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</si>
  <si>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</si>
  <si>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</si>
  <si>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</si>
  <si>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</si>
  <si>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</si>
  <si>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</si>
  <si>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</si>
  <si>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</si>
  <si>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</si>
  <si>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</si>
  <si>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</si>
  <si>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</si>
  <si>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</si>
  <si>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</si>
  <si>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</si>
  <si>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</si>
  <si>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</si>
  <si>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</si>
  <si>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</si>
  <si>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</si>
  <si>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</si>
  <si>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</si>
  <si>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</si>
  <si>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</si>
  <si>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</si>
  <si>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</si>
  <si>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</si>
  <si>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</si>
  <si>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</si>
  <si>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</si>
  <si>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</si>
  <si>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</si>
  <si>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</si>
  <si>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</si>
  <si>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</si>
  <si>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</si>
  <si>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</si>
  <si>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</si>
  <si>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</si>
  <si>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</si>
  <si>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</si>
  <si>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</si>
  <si>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</si>
  <si>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</si>
  <si>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</si>
  <si>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</si>
  <si>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</si>
  <si>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</si>
  <si>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</si>
  <si>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</si>
  <si>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</si>
  <si>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</si>
  <si>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</si>
  <si>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</si>
  <si>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</si>
  <si>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</si>
  <si>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</si>
  <si>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</si>
  <si>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</si>
  <si>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</si>
  <si>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</si>
  <si>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</si>
  <si>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</si>
  <si>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</si>
  <si>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</si>
  <si>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</si>
  <si>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</si>
  <si>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</si>
  <si>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</si>
  <si>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</si>
  <si>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</si>
  <si>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</si>
  <si>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</si>
  <si>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</si>
  <si>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</si>
  <si>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</si>
  <si>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</si>
  <si>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</si>
  <si>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</si>
  <si>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</si>
  <si>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</si>
  <si>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</si>
  <si>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</si>
  <si>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</si>
  <si>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</si>
  <si>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</si>
  <si>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</si>
  <si>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</si>
  <si>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</si>
  <si>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</si>
  <si>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</si>
  <si>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</si>
  <si>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</si>
  <si>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</si>
  <si>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</si>
  <si>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</si>
  <si>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</si>
  <si>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</si>
  <si>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</si>
  <si>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</si>
  <si>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</si>
  <si>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</si>
  <si>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</si>
  <si>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</si>
  <si>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</si>
  <si>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</si>
  <si>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</si>
  <si>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</si>
  <si>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</si>
  <si>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</si>
  <si>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</si>
  <si>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</si>
  <si>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</si>
  <si>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</si>
  <si>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</si>
  <si>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</si>
  <si>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</si>
  <si>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</si>
  <si>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</si>
  <si>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</si>
  <si>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</si>
  <si>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</si>
  <si>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</si>
  <si>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</si>
  <si>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</si>
  <si>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</si>
  <si>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</si>
  <si>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</si>
  <si>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</si>
  <si>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</si>
  <si>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</si>
  <si>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</si>
  <si>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</si>
  <si>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</si>
  <si>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</si>
  <si>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</si>
  <si>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</si>
  <si>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</si>
  <si>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</si>
  <si>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</si>
  <si>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</si>
  <si>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</si>
  <si>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</si>
  <si>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</si>
  <si>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</si>
  <si>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</si>
  <si>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</si>
  <si>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</si>
  <si>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</si>
  <si>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</si>
  <si>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</si>
  <si>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</si>
  <si>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</si>
  <si>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</si>
  <si>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</si>
  <si>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</si>
  <si>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</si>
  <si>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</si>
  <si>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</si>
  <si>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</si>
  <si>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</si>
  <si>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</si>
  <si>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</si>
  <si>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</si>
  <si>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</si>
  <si>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</si>
  <si>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</si>
  <si>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</si>
  <si>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</si>
  <si>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</si>
  <si>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</si>
  <si>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</si>
  <si>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</si>
  <si>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</si>
  <si>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</si>
  <si>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</si>
  <si>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</si>
  <si>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</si>
  <si>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</si>
  <si>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</si>
  <si>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</si>
  <si>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</si>
  <si>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</si>
  <si>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</si>
  <si>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</si>
  <si>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</si>
  <si>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</si>
  <si>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</si>
  <si>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</si>
  <si>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</si>
  <si>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</si>
  <si>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</si>
  <si>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</si>
  <si>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</si>
  <si>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</si>
  <si>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</si>
  <si>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</si>
  <si>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</si>
  <si>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</si>
  <si>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</si>
  <si>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</si>
  <si>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</si>
  <si>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</si>
  <si>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</si>
  <si>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</si>
  <si>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</si>
  <si>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</si>
  <si>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</si>
  <si>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</si>
  <si>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</si>
  <si>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</si>
  <si>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</si>
  <si>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</si>
  <si>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</si>
  <si>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</si>
  <si>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</si>
  <si>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</si>
  <si>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</si>
  <si>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</si>
  <si>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</si>
  <si>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</si>
  <si>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</si>
  <si>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</si>
  <si>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</si>
  <si>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</si>
  <si>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</si>
  <si>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</si>
  <si>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</si>
  <si>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</si>
  <si>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</si>
  <si>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</si>
  <si>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</si>
  <si>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</si>
  <si>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</si>
  <si>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</si>
  <si>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</si>
  <si>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</si>
  <si>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</si>
  <si>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</si>
  <si>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</si>
  <si>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</si>
  <si>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</si>
  <si>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</si>
  <si>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</si>
  <si>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</si>
  <si>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</si>
  <si>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</si>
  <si>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</si>
  <si>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</si>
  <si>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</si>
  <si>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</si>
  <si>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</si>
  <si>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</si>
  <si>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</si>
  <si>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</si>
  <si>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</si>
  <si>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</si>
  <si>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</si>
  <si>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</si>
  <si>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</si>
  <si>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</si>
  <si>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</si>
  <si>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</si>
  <si>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</si>
  <si>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</si>
  <si>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</si>
  <si>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</si>
  <si>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</si>
  <si>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</si>
  <si>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</si>
  <si>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</si>
  <si>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</si>
  <si>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</si>
  <si>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</si>
  <si>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</si>
  <si>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</si>
  <si>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</si>
  <si>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</si>
  <si>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</si>
  <si>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</si>
  <si>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</si>
  <si>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</si>
  <si>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</si>
  <si>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</si>
  <si>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</si>
  <si>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</si>
  <si>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</si>
  <si>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</si>
  <si>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</si>
  <si>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</si>
  <si>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</si>
  <si>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</si>
  <si>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</si>
  <si>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</si>
  <si>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</si>
  <si>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</si>
  <si>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</si>
  <si>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</si>
  <si>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</si>
  <si>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</si>
  <si>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</si>
  <si>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</si>
  <si>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</si>
  <si>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</si>
  <si>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</si>
  <si>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</si>
  <si>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</si>
  <si>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</si>
  <si>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</si>
  <si>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</si>
  <si>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</si>
  <si>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</si>
  <si>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</si>
  <si>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</si>
  <si>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</si>
  <si>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</si>
  <si>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</si>
  <si>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</si>
  <si>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</si>
  <si>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</si>
  <si>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</si>
  <si>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</si>
  <si>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</si>
  <si>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</si>
  <si>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</si>
  <si>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</si>
  <si>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</si>
  <si>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</si>
  <si>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</si>
  <si>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</si>
  <si>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</si>
  <si>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</si>
  <si>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</si>
  <si>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</si>
  <si>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</si>
  <si>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</si>
  <si>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</si>
  <si>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</si>
  <si>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</si>
  <si>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</si>
  <si>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</si>
  <si>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</si>
  <si>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</si>
  <si>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</si>
  <si>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</si>
  <si>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</si>
  <si>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</si>
  <si>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</si>
  <si>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</si>
  <si>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</si>
  <si>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</si>
  <si>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</si>
  <si>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</si>
  <si>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</si>
  <si>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</si>
  <si>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</si>
  <si>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</si>
  <si>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</si>
  <si>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</si>
  <si>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</si>
  <si>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</si>
  <si>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</si>
  <si>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</si>
  <si>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</si>
  <si>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</si>
  <si>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</si>
  <si>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</si>
  <si>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</si>
  <si>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</si>
  <si>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</si>
  <si>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</si>
  <si>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</si>
  <si>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</si>
  <si>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</si>
  <si>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</si>
  <si>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</si>
  <si>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</si>
  <si>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</si>
  <si>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</si>
  <si>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</si>
  <si>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</si>
  <si>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</si>
  <si>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</si>
  <si>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</si>
  <si>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</si>
  <si>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</si>
  <si>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</si>
  <si>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</si>
  <si>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</si>
  <si>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</si>
  <si>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</si>
  <si>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</si>
  <si>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</si>
  <si>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</si>
  <si>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</si>
  <si>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</si>
  <si>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</si>
  <si>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</si>
  <si>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</si>
  <si>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</si>
  <si>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</si>
  <si>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</si>
  <si>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</si>
  <si>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</si>
  <si>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</si>
  <si>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</si>
  <si>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</si>
  <si>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</si>
  <si>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</si>
  <si>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</si>
  <si>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</si>
  <si>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</si>
  <si>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</si>
  <si>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</si>
  <si>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</si>
  <si>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</si>
  <si>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</si>
  <si>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</si>
  <si>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</si>
  <si>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</si>
  <si>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</si>
  <si>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</si>
  <si>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</si>
  <si>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</si>
  <si>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</si>
  <si>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</si>
  <si>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</si>
  <si>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</si>
  <si>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</si>
  <si>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</si>
  <si>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</si>
  <si>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</si>
  <si>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</si>
  <si>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</si>
  <si>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</si>
  <si>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</si>
  <si>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</si>
  <si>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</si>
  <si>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</si>
  <si>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</si>
  <si>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</si>
  <si>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</si>
  <si>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</si>
  <si>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</si>
  <si>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</si>
  <si>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</si>
  <si>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</si>
  <si>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</si>
  <si>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</si>
  <si>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</si>
  <si>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</si>
  <si>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</si>
  <si>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</si>
  <si>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</si>
  <si>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</si>
  <si>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</si>
  <si>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</si>
  <si>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</si>
  <si>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</si>
  <si>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</si>
  <si>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</si>
  <si>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</si>
  <si>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</si>
  <si>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</si>
  <si>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</si>
  <si>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</si>
  <si>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</si>
  <si>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</si>
  <si>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</si>
  <si>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</si>
  <si>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</si>
  <si>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</si>
  <si>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</si>
  <si>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</si>
  <si>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</si>
  <si>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</si>
  <si>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</si>
  <si>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</si>
  <si>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</si>
  <si>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</si>
  <si>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</si>
  <si>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</si>
  <si>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</si>
  <si>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</si>
  <si>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</si>
  <si>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</si>
  <si>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</si>
  <si>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</si>
  <si>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</si>
  <si>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</si>
  <si>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</si>
  <si>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</si>
  <si>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</si>
  <si>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</si>
  <si>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</si>
  <si>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</si>
  <si>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</si>
  <si>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</si>
  <si>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</si>
  <si>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</si>
  <si>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</si>
  <si>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</si>
  <si>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</si>
  <si>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</si>
  <si>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</si>
  <si>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</si>
  <si>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</si>
  <si>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</si>
  <si>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</si>
  <si>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</si>
  <si>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</si>
  <si>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</si>
  <si>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</si>
  <si>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</si>
  <si>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</si>
  <si>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</si>
  <si>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</si>
  <si>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</si>
  <si>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</si>
  <si>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</si>
  <si>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</si>
  <si>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</si>
  <si>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</si>
  <si>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</si>
  <si>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</si>
  <si>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</si>
  <si>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</si>
  <si>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</si>
  <si>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</si>
  <si>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</si>
  <si>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</si>
  <si>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</si>
  <si>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</si>
  <si>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</si>
  <si>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</si>
  <si>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</si>
  <si>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</si>
  <si>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</si>
  <si>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</si>
  <si>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</si>
  <si>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</si>
  <si>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</si>
  <si>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</si>
  <si>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</si>
  <si>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</si>
  <si>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</si>
  <si>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</si>
  <si>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</si>
  <si>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</si>
  <si>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</si>
  <si>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</si>
  <si>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</si>
  <si>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</si>
  <si>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</si>
  <si>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</si>
  <si>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</si>
  <si>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</si>
  <si>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</si>
  <si>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</si>
  <si>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</si>
  <si>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</si>
  <si>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</si>
  <si>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</si>
  <si>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</si>
  <si>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</si>
  <si>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</si>
  <si>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</si>
  <si>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</si>
  <si>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</si>
  <si>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</si>
  <si>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</si>
  <si>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</si>
  <si>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</si>
  <si>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</si>
  <si>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</si>
  <si>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</si>
  <si>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</si>
  <si>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</si>
  <si>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</si>
  <si>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</si>
  <si>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</si>
  <si>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</si>
  <si>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</si>
  <si>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</si>
  <si>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</si>
  <si>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</si>
  <si>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</si>
  <si>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</si>
  <si>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</si>
  <si>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</si>
  <si>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</si>
  <si>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</si>
  <si>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</si>
  <si>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</si>
  <si>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</si>
  <si>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</si>
  <si>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</si>
  <si>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</si>
  <si>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</si>
  <si>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</si>
  <si>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</si>
  <si>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</si>
  <si>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</si>
  <si>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</si>
  <si>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</si>
  <si>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</si>
  <si>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</si>
  <si>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</si>
  <si>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</si>
  <si>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</si>
  <si>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</si>
  <si>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</si>
  <si>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</si>
  <si>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</si>
  <si>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</si>
  <si>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</si>
  <si>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</si>
  <si>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</si>
  <si>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</si>
  <si>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</si>
  <si>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</si>
  <si>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</si>
  <si>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</si>
  <si>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</si>
  <si>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</si>
  <si>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</si>
  <si>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</si>
  <si>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</si>
  <si>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</si>
  <si>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</si>
  <si>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</si>
  <si>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</si>
  <si>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</si>
  <si>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</si>
  <si>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</si>
  <si>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</si>
  <si>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</si>
  <si>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</si>
  <si>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</si>
  <si>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</si>
  <si>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</si>
  <si>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</si>
  <si>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</si>
  <si>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</si>
  <si>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</si>
  <si>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</si>
  <si>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</si>
  <si>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</si>
  <si>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</si>
  <si>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</si>
  <si>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</si>
  <si>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</si>
  <si>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</si>
  <si>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</si>
  <si>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</si>
  <si>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</si>
  <si>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</si>
  <si>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</si>
  <si>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</si>
  <si>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</si>
  <si>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</si>
  <si>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</si>
  <si>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</si>
  <si>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</si>
  <si>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</si>
  <si>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</si>
  <si>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</si>
  <si>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</si>
  <si>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</si>
  <si>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</si>
  <si>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</si>
  <si>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</si>
  <si>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</si>
  <si>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</si>
  <si>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</si>
  <si>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</si>
  <si>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</si>
  <si>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</si>
  <si>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</si>
  <si>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</si>
  <si>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</si>
  <si>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</si>
  <si>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</si>
  <si>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</si>
  <si>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</si>
  <si>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</si>
  <si>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</si>
  <si>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</si>
  <si>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</si>
  <si>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</si>
  <si>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</si>
  <si>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</si>
  <si>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</si>
  <si>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</si>
  <si>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</si>
  <si>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</si>
  <si>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</si>
  <si>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</si>
  <si>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</si>
  <si>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</si>
  <si>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</si>
  <si>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</si>
  <si>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</si>
  <si>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</si>
  <si>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</si>
  <si>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</si>
  <si>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</si>
  <si>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</si>
  <si>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</si>
  <si>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</si>
  <si>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</si>
  <si>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</si>
  <si>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</si>
  <si>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</si>
  <si>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</si>
  <si>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</si>
  <si>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</si>
  <si>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</si>
  <si>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</si>
  <si>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</si>
  <si>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</si>
  <si>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</si>
  <si>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</si>
  <si>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</si>
  <si>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</si>
  <si>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</si>
  <si>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</si>
  <si>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</si>
  <si>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</si>
  <si>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</si>
  <si>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</si>
  <si>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</si>
  <si>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</si>
  <si>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</si>
  <si>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</si>
  <si>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</si>
  <si>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</si>
  <si>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</si>
  <si>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</si>
  <si>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</si>
  <si>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</si>
  <si>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</si>
  <si>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</si>
  <si>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</si>
  <si>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</si>
  <si>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</si>
  <si>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</si>
  <si>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</si>
  <si>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</si>
  <si>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</si>
  <si>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</si>
  <si>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</si>
  <si>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</si>
  <si>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</si>
  <si>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</si>
  <si>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</si>
  <si>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</si>
  <si>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</si>
  <si>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</si>
  <si>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</si>
  <si>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</si>
  <si>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</si>
  <si>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</si>
  <si>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</si>
  <si>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</si>
  <si>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</si>
  <si>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</si>
  <si>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</si>
  <si>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</si>
  <si>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</si>
  <si>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</si>
  <si>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</si>
  <si>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</si>
  <si>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</si>
  <si>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</si>
  <si>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</si>
  <si>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</si>
  <si>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</si>
  <si>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</si>
  <si>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</si>
  <si>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</si>
  <si>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</si>
  <si>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</si>
  <si>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</si>
  <si>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</si>
  <si>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</si>
  <si>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</si>
  <si>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</si>
  <si>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</si>
  <si>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</si>
  <si>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</si>
  <si>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</si>
  <si>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</si>
  <si>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</si>
  <si>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</si>
  <si>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</si>
  <si>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</si>
  <si>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</si>
  <si>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</si>
  <si>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</si>
  <si>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</si>
  <si>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</si>
  <si>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</si>
  <si>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</si>
  <si>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</si>
  <si>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</si>
  <si>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</si>
  <si>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</si>
  <si>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</si>
  <si>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</si>
  <si>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</si>
  <si>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</si>
  <si>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</si>
  <si>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</si>
  <si>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</si>
  <si>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</si>
  <si>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</si>
  <si>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</si>
  <si>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</si>
  <si>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</si>
  <si>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</si>
  <si>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</si>
  <si>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</si>
  <si>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</si>
  <si>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</si>
  <si>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</si>
  <si>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</si>
  <si>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</si>
  <si>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</si>
  <si>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</si>
  <si>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</si>
  <si>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</si>
  <si>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</si>
  <si>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</si>
  <si>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</si>
  <si>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</si>
  <si>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</si>
  <si>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</si>
  <si>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</si>
  <si>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</si>
  <si>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</si>
  <si>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</si>
  <si>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</si>
  <si>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</si>
  <si>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</si>
  <si>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</si>
  <si>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</si>
  <si>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</si>
  <si>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</si>
  <si>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</si>
  <si>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</si>
  <si>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</si>
  <si>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</si>
  <si>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</si>
  <si>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</si>
  <si>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</si>
  <si>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</si>
  <si>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</si>
  <si>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</si>
  <si>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</si>
  <si>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</si>
  <si>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</si>
  <si>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</si>
  <si>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</si>
  <si>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</si>
  <si>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</si>
  <si>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</si>
  <si>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</si>
  <si>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</si>
  <si>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</si>
  <si>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</si>
  <si>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</si>
  <si>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</si>
  <si>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</si>
  <si>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</si>
  <si>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</si>
  <si>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</si>
  <si>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</si>
  <si>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</si>
  <si>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</si>
  <si>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</si>
  <si>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</si>
  <si>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</si>
  <si>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</si>
  <si>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</si>
  <si>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</si>
  <si>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</si>
  <si>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</si>
  <si>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</si>
  <si>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</si>
  <si>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</si>
  <si>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</si>
  <si>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</si>
  <si>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</si>
  <si>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</si>
  <si>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</si>
  <si>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</si>
  <si>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</si>
  <si>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</si>
  <si>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</si>
  <si>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</si>
  <si>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</si>
  <si>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</si>
  <si>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</si>
  <si>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</si>
  <si>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</si>
  <si>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</si>
  <si>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</si>
  <si>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</si>
  <si>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</si>
  <si>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</si>
  <si>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</si>
  <si>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</si>
  <si>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</si>
  <si>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</si>
  <si>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</si>
  <si>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</si>
  <si>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</si>
  <si>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</si>
  <si>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</si>
  <si>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</si>
  <si>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</si>
  <si>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</si>
  <si>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</si>
  <si>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</si>
  <si>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</si>
  <si>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</si>
  <si>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</si>
  <si>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</si>
  <si>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</si>
  <si>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</si>
  <si>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</si>
  <si>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</si>
  <si>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</si>
  <si>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</si>
  <si>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</si>
  <si>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</si>
  <si>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</si>
  <si>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</si>
  <si>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</si>
  <si>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</si>
  <si>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</si>
  <si>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</si>
  <si>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</si>
  <si>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</si>
  <si>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</si>
  <si>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</si>
  <si>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</si>
  <si>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</si>
  <si>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</si>
  <si>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</si>
  <si>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</si>
  <si>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</si>
  <si>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</si>
  <si>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</si>
  <si>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</si>
  <si>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</si>
  <si>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</si>
  <si>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</si>
  <si>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</si>
  <si>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</si>
  <si>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</si>
  <si>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</si>
  <si>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</si>
  <si>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</si>
  <si>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</si>
  <si>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</si>
  <si>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</si>
  <si>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</si>
  <si>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</si>
  <si>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</si>
  <si>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</si>
  <si>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</si>
  <si>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</si>
  <si>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</si>
  <si>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</si>
  <si>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</si>
  <si>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</si>
  <si>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</si>
  <si>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</si>
  <si>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</si>
  <si>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</si>
  <si>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</si>
  <si>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</si>
  <si>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</si>
  <si>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</si>
  <si>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</si>
  <si>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</si>
  <si>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</si>
  <si>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</si>
  <si>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</si>
  <si>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</si>
  <si>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</si>
  <si>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</si>
  <si>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</si>
  <si>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</si>
  <si>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</si>
  <si>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</si>
  <si>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</si>
  <si>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</si>
  <si>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</si>
  <si>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</si>
  <si>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</si>
  <si>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</si>
  <si>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</si>
  <si>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</si>
  <si>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</si>
  <si>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</si>
  <si>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</si>
  <si>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</si>
  <si>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</si>
  <si>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</si>
  <si>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</si>
  <si>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</si>
  <si>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</si>
  <si>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</si>
  <si>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</si>
  <si>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</si>
  <si>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</si>
  <si>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</si>
  <si>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</si>
  <si>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</si>
  <si>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</si>
  <si>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</si>
  <si>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</si>
  <si>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</si>
  <si>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</si>
  <si>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</si>
  <si>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</si>
  <si>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</si>
  <si>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</si>
  <si>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</si>
  <si>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</si>
  <si>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</si>
  <si>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</si>
  <si>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</si>
  <si>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</si>
  <si>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</si>
  <si>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</si>
  <si>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</si>
  <si>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</si>
  <si>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</si>
  <si>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</si>
  <si>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</si>
  <si>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</si>
  <si>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</si>
  <si>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</si>
  <si>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</si>
  <si>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</si>
  <si>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</si>
  <si>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</si>
  <si>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</si>
  <si>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</si>
  <si>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</si>
  <si>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</si>
  <si>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</si>
  <si>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</si>
  <si>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</si>
  <si>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</si>
  <si>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</si>
  <si>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</si>
  <si>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</si>
  <si>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</si>
  <si>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</si>
  <si>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</si>
  <si>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</si>
  <si>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</si>
  <si>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</si>
  <si>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</si>
  <si>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</si>
  <si>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</si>
  <si>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</si>
  <si>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</si>
  <si>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</si>
  <si>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</si>
  <si>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</si>
  <si>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</si>
  <si>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</si>
  <si>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</si>
  <si>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</si>
  <si>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</si>
  <si>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</si>
  <si>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</si>
  <si>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</si>
  <si>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</si>
  <si>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</si>
  <si>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</si>
  <si>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</si>
  <si>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</si>
  <si>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</si>
  <si>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</si>
  <si>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</si>
  <si>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</si>
  <si>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</si>
  <si>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</si>
  <si>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</si>
  <si>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</si>
  <si>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</si>
  <si>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</si>
  <si>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</si>
  <si>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</si>
  <si>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</si>
  <si>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</si>
  <si>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</si>
  <si>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</si>
  <si>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</si>
  <si>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</si>
  <si>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</si>
  <si>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</si>
  <si>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</si>
  <si>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</si>
  <si>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</si>
  <si>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</si>
  <si>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</si>
  <si>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</si>
  <si>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</si>
  <si>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</si>
  <si>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</si>
  <si>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</si>
  <si>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</si>
  <si>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</si>
  <si>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</si>
  <si>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</si>
  <si>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</si>
  <si>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</si>
  <si>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</si>
  <si>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</si>
  <si>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</si>
  <si>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</si>
  <si>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</si>
  <si>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</si>
  <si>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</si>
  <si>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</si>
  <si>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</si>
  <si>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</si>
  <si>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</si>
  <si>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</si>
  <si>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</si>
  <si>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</si>
  <si>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</si>
  <si>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</si>
  <si>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</si>
  <si>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</si>
  <si>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</si>
  <si>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</si>
  <si>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</si>
  <si>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</si>
  <si>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</si>
  <si>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</si>
  <si>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</si>
  <si>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</si>
  <si>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</si>
  <si>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</si>
  <si>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</si>
  <si>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</si>
  <si>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</si>
  <si>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</si>
  <si>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</si>
  <si>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</si>
  <si>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</si>
  <si>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</si>
  <si>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</si>
  <si>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</si>
  <si>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</si>
  <si>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</si>
  <si>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</si>
  <si>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</si>
  <si>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</si>
  <si>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</si>
  <si>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</si>
  <si>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</si>
  <si>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</si>
  <si>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</si>
  <si>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</si>
  <si>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</si>
  <si>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</si>
  <si>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</si>
  <si>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</si>
  <si>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</si>
  <si>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</si>
  <si>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</si>
  <si>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</si>
  <si>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</si>
  <si>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</si>
  <si>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</si>
  <si>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</si>
  <si>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</si>
  <si>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</si>
  <si>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</si>
  <si>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</si>
  <si>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</si>
  <si>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</si>
  <si>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</si>
  <si>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</si>
  <si>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</si>
  <si>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</si>
  <si>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</si>
  <si>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</si>
  <si>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</si>
  <si>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</si>
  <si>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</si>
  <si>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</si>
  <si>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</si>
  <si>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</si>
  <si>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</si>
  <si>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</si>
  <si>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</si>
  <si>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</si>
  <si>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</si>
  <si>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</si>
  <si>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</si>
  <si>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</si>
  <si>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</si>
  <si>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</si>
  <si>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</si>
  <si>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</si>
  <si>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</si>
  <si>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</si>
  <si>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</si>
  <si>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</si>
  <si>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</si>
  <si>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</si>
  <si>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</si>
  <si>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</si>
  <si>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</si>
  <si>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</si>
  <si>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</si>
  <si>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</si>
  <si>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</si>
  <si>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</si>
  <si>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</si>
  <si>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</si>
  <si>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</si>
  <si>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</si>
  <si>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</si>
  <si>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</si>
  <si>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</si>
  <si>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</si>
  <si>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</si>
  <si>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</si>
  <si>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</si>
  <si>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</si>
  <si>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</si>
  <si>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</si>
  <si>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</si>
  <si>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</si>
  <si>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</si>
  <si>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</si>
  <si>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</si>
  <si>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</si>
  <si>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</si>
  <si>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</si>
  <si>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</si>
  <si>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</si>
  <si>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</si>
  <si>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</si>
  <si>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</si>
  <si>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</si>
  <si>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</si>
  <si>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</si>
  <si>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</si>
  <si>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</si>
  <si>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</si>
  <si>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</si>
  <si>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</si>
  <si>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</si>
  <si>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</si>
  <si>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</si>
  <si>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</si>
  <si>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</si>
  <si>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</si>
  <si>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</si>
  <si>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</si>
  <si>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</si>
  <si>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</si>
  <si>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</si>
  <si>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</si>
  <si>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</si>
  <si>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</si>
  <si>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</si>
  <si>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</si>
  <si>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</si>
  <si>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</si>
  <si>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</si>
  <si>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</si>
  <si>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</si>
  <si>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</si>
  <si>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</si>
  <si>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</si>
  <si>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</si>
  <si>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</si>
  <si>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</si>
  <si>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</si>
  <si>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</si>
  <si>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</si>
  <si>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</si>
  <si>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</si>
  <si>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</si>
  <si>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</si>
  <si>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</si>
  <si>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</si>
  <si>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</si>
  <si>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</si>
  <si>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</si>
  <si>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</si>
  <si>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</si>
  <si>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</si>
  <si>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</si>
  <si>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</si>
  <si>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</si>
  <si>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</si>
  <si>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</si>
  <si>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</si>
  <si>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</si>
  <si>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</si>
  <si>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</si>
  <si>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</si>
  <si>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</si>
  <si>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</si>
  <si>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</si>
  <si>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</si>
  <si>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</si>
  <si>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</si>
  <si>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</si>
  <si>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</si>
  <si>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</si>
  <si>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</si>
  <si>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</si>
  <si>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</si>
  <si>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</si>
  <si>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</si>
  <si>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</si>
  <si>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</si>
  <si>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</si>
  <si>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</si>
  <si>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</si>
  <si>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</si>
  <si>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</si>
  <si>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</si>
  <si>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</si>
  <si>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</si>
  <si>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</si>
  <si>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</si>
  <si>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</si>
  <si>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</si>
  <si>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</si>
  <si>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</si>
  <si>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</si>
  <si>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</si>
  <si>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</si>
  <si>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</si>
  <si>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</si>
  <si>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</si>
  <si>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</si>
  <si>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</si>
  <si>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</si>
  <si>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</si>
  <si>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</si>
  <si>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</si>
  <si>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</si>
  <si>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</si>
  <si>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</si>
  <si>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</si>
  <si>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</si>
  <si>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</si>
  <si>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</si>
  <si>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</si>
  <si>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</si>
  <si>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</si>
  <si>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</si>
  <si>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</si>
  <si>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</si>
  <si>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</si>
  <si>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</si>
  <si>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</si>
  <si>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</si>
  <si>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</si>
  <si>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</si>
  <si>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</si>
  <si>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</si>
  <si>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</si>
  <si>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</si>
  <si>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</si>
  <si>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</si>
  <si>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</si>
  <si>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</si>
  <si>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</si>
  <si>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</si>
  <si>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</si>
  <si>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</si>
  <si>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</si>
  <si>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</si>
  <si>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</si>
  <si>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</si>
  <si>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</si>
  <si>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</si>
  <si>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</si>
  <si>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</si>
  <si>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</si>
  <si>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</si>
  <si>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</si>
  <si>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</si>
  <si>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</si>
  <si>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</si>
  <si>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</si>
  <si>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</si>
  <si>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</si>
  <si>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</si>
  <si>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</si>
  <si>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</si>
  <si>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</si>
  <si>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</si>
  <si>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</si>
  <si>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</si>
  <si>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</si>
  <si>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</si>
  <si>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</si>
  <si>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</si>
  <si>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</si>
  <si>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</si>
  <si>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</si>
  <si>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</si>
  <si>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</si>
  <si>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</si>
  <si>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</si>
  <si>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</si>
  <si>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</si>
  <si>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</si>
  <si>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</si>
  <si>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</si>
  <si>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</si>
  <si>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</si>
  <si>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</si>
  <si>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</si>
  <si>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</si>
  <si>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</si>
  <si>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</si>
  <si>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</si>
  <si>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</si>
  <si>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</si>
  <si>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</si>
  <si>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</si>
  <si>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</si>
  <si>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</si>
  <si>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</si>
  <si>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</si>
  <si>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</si>
  <si>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</si>
  <si>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</si>
  <si>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</si>
  <si>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</si>
  <si>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</si>
  <si>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</si>
  <si>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</si>
  <si>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</si>
  <si>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</si>
  <si>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</si>
  <si>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</si>
  <si>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</si>
  <si>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</si>
  <si>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</si>
  <si>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</si>
  <si>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</si>
  <si>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</si>
  <si>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</si>
  <si>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</si>
  <si>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</si>
  <si>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</si>
  <si>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</si>
  <si>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</si>
  <si>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</si>
  <si>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</si>
  <si>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</si>
  <si>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</si>
  <si>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</si>
  <si>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</si>
  <si>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</si>
  <si>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</si>
  <si>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</si>
  <si>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</si>
  <si>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</si>
  <si>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</si>
  <si>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</si>
  <si>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</si>
  <si>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</si>
  <si>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</si>
  <si>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</si>
  <si>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</si>
  <si>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</si>
  <si>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</si>
  <si>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</si>
  <si>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</si>
  <si>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</si>
  <si>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</si>
  <si>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</si>
  <si>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</si>
  <si>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</si>
  <si>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</si>
  <si>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</si>
  <si>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</si>
  <si>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</si>
  <si>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</si>
  <si>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</si>
  <si>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</si>
  <si>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</si>
  <si>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</si>
  <si>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</si>
  <si>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</si>
  <si>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</si>
  <si>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</si>
  <si>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</si>
  <si>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</si>
  <si>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</si>
  <si>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</si>
  <si>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</si>
  <si>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</si>
  <si>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</si>
  <si>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</si>
  <si>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</si>
  <si>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</si>
  <si>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</si>
  <si>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</si>
  <si>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</si>
  <si>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</si>
  <si>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</si>
  <si>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</si>
  <si>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</si>
  <si>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</si>
  <si>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</si>
  <si>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</si>
  <si>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</si>
  <si>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</si>
  <si>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</si>
  <si>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</si>
  <si>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</si>
  <si>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</si>
  <si>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</si>
  <si>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</si>
  <si>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</si>
  <si>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</si>
  <si>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</si>
  <si>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</si>
  <si>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</si>
  <si>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</si>
  <si>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</si>
  <si>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</si>
  <si>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</si>
  <si>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</si>
  <si>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</si>
  <si>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</si>
  <si>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</si>
  <si>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</si>
  <si>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</si>
  <si>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</si>
  <si>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</si>
  <si>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</si>
  <si>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</si>
  <si>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</si>
  <si>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</si>
  <si>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</si>
  <si>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</si>
  <si>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</si>
  <si>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</si>
  <si>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</si>
  <si>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</si>
  <si>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</si>
  <si>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</si>
  <si>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</si>
  <si>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</si>
  <si>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</si>
  <si>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</si>
  <si>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</si>
  <si>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</si>
  <si>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</si>
  <si>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</si>
  <si>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</si>
  <si>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</si>
  <si>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</si>
  <si>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</si>
  <si>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</si>
  <si>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</si>
  <si>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</si>
  <si>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</si>
  <si>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</si>
  <si>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</si>
  <si>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</si>
  <si>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</si>
  <si>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</si>
  <si>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</si>
  <si>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</si>
  <si>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</si>
  <si>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</si>
  <si>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</si>
  <si>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</si>
  <si>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</si>
  <si>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</si>
  <si>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</si>
  <si>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</si>
  <si>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</si>
  <si>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</si>
  <si>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</si>
  <si>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</si>
  <si>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</si>
  <si>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</si>
  <si>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</si>
  <si>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</si>
  <si>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</si>
  <si>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</si>
  <si>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</si>
  <si>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</si>
  <si>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</si>
  <si>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</si>
  <si>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</si>
  <si>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</si>
  <si>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</si>
  <si>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</si>
  <si>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</si>
  <si>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</si>
  <si>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</si>
  <si>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</si>
  <si>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</si>
  <si>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</si>
  <si>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</si>
  <si>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</si>
  <si>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</si>
  <si>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</si>
  <si>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</si>
  <si>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</si>
  <si>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</si>
  <si>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</si>
  <si>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</si>
  <si>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</si>
  <si>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</si>
  <si>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</si>
  <si>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</si>
  <si>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</si>
  <si>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</si>
  <si>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</si>
  <si>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</si>
  <si>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</si>
  <si>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</si>
  <si>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</si>
  <si>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</si>
  <si>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</si>
  <si>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</si>
  <si>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</si>
  <si>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</si>
  <si>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</si>
  <si>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</si>
  <si>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</si>
  <si>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</si>
  <si>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</si>
  <si>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</si>
  <si>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</si>
  <si>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</si>
  <si>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</si>
  <si>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</si>
  <si>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</si>
  <si>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</si>
  <si>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</si>
  <si>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</si>
  <si>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</si>
  <si>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</si>
  <si>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</si>
  <si>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</si>
  <si>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</si>
  <si>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</si>
  <si>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</si>
  <si>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</si>
  <si>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</si>
  <si>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</si>
  <si>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</si>
  <si>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</si>
  <si>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</si>
  <si>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</si>
  <si>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</si>
  <si>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</si>
  <si>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</si>
  <si>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</si>
  <si>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</si>
  <si>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</si>
  <si>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</si>
  <si>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</si>
  <si>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</si>
  <si>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</si>
  <si>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</si>
  <si>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</si>
  <si>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</si>
  <si>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</si>
  <si>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</si>
  <si>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</si>
  <si>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</si>
  <si>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</si>
  <si>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</si>
  <si>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</si>
  <si>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</si>
  <si>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</si>
  <si>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</si>
  <si>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</si>
  <si>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</si>
  <si>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</si>
  <si>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</si>
  <si>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</si>
  <si>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</si>
  <si>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</si>
  <si>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</si>
  <si>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</si>
  <si>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</si>
  <si>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</si>
  <si>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</si>
  <si>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</si>
  <si>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</si>
  <si>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</si>
  <si>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</si>
  <si>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</si>
  <si>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</si>
  <si>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</si>
  <si>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</si>
  <si>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</si>
  <si>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</si>
  <si>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</si>
  <si>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</si>
  <si>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</si>
  <si>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</si>
  <si>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</si>
  <si>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</si>
  <si>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</si>
  <si>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</si>
  <si>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</si>
  <si>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</si>
  <si>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</si>
  <si>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</si>
  <si>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</si>
  <si>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</si>
  <si>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</si>
  <si>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</si>
  <si>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</si>
  <si>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</si>
  <si>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</si>
  <si>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</si>
  <si>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</si>
  <si>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</si>
  <si>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</si>
  <si>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</si>
  <si>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</si>
  <si>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</si>
  <si>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</si>
  <si>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</si>
  <si>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</si>
  <si>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</si>
  <si>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</si>
  <si>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</si>
  <si>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</si>
  <si>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</si>
  <si>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</si>
  <si>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</si>
  <si>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</si>
  <si>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</si>
  <si>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</si>
  <si>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</si>
  <si>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</si>
  <si>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</si>
  <si>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</si>
  <si>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</si>
  <si>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</si>
  <si>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</si>
  <si>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</si>
  <si>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</si>
  <si>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</si>
  <si>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</si>
  <si>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</si>
  <si>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</si>
  <si>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</si>
  <si>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</si>
  <si>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</si>
  <si>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</si>
  <si>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</si>
  <si>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</si>
  <si>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</si>
  <si>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</si>
  <si>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</si>
  <si>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</si>
  <si>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</si>
  <si>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</si>
  <si>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</si>
  <si>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</si>
  <si>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</si>
  <si>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</si>
  <si>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</si>
  <si>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</si>
  <si>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</si>
  <si>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</si>
  <si>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</si>
  <si>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</si>
  <si>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</si>
  <si>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</si>
  <si>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</si>
  <si>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</si>
  <si>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</si>
  <si>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</si>
  <si>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</si>
  <si>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</si>
  <si>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</si>
  <si>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</si>
  <si>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</si>
  <si>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</si>
  <si>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</si>
  <si>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</si>
  <si>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</si>
  <si>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</si>
  <si>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</si>
  <si>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</si>
  <si>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</si>
  <si>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</si>
  <si>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</si>
  <si>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</si>
  <si>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</si>
  <si>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</si>
  <si>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</si>
  <si>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</si>
  <si>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</si>
  <si>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</si>
  <si>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</si>
  <si>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</si>
  <si>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</si>
  <si>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</si>
  <si>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</si>
  <si>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</si>
  <si>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</si>
  <si>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</si>
  <si>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</si>
  <si>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</si>
  <si>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</si>
  <si>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</si>
  <si>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</si>
  <si>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</si>
  <si>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</si>
  <si>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</si>
  <si>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</si>
  <si>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</si>
  <si>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</si>
  <si>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</si>
  <si>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</si>
  <si>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</si>
  <si>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</si>
  <si>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</si>
  <si>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</si>
  <si>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</si>
  <si>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</si>
  <si>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</si>
  <si>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</si>
  <si>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</si>
  <si>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</si>
  <si>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</si>
  <si>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</si>
  <si>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</si>
  <si>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</si>
  <si>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</si>
  <si>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</si>
  <si>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</si>
  <si>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</si>
  <si>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</si>
  <si>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</si>
  <si>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</si>
  <si>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</si>
  <si>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</si>
  <si>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</si>
  <si>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</si>
  <si>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</si>
  <si>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</si>
  <si>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</si>
  <si>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</si>
  <si>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</si>
  <si>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</si>
  <si>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</si>
  <si>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</si>
  <si>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</si>
  <si>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</si>
  <si>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</si>
  <si>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</si>
  <si>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</si>
  <si>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</si>
  <si>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</si>
  <si>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</si>
  <si>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</si>
  <si>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</si>
  <si>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</si>
  <si>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</si>
  <si>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</si>
  <si>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</si>
  <si>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</si>
  <si>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</si>
  <si>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</si>
  <si>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</si>
  <si>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</si>
  <si>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</si>
  <si>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</si>
  <si>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</si>
  <si>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</si>
  <si>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</si>
  <si>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</si>
  <si>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</si>
  <si>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</si>
  <si>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</si>
  <si>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</si>
  <si>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</si>
  <si>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</si>
  <si>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</si>
  <si>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</si>
  <si>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</si>
  <si>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</si>
  <si>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</si>
  <si>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</si>
  <si>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</si>
  <si>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</si>
  <si>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</si>
  <si>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</si>
  <si>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</si>
  <si>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</si>
  <si>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</si>
  <si>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</si>
  <si>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</si>
  <si>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</si>
  <si>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</si>
  <si>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</si>
  <si>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</si>
  <si>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</si>
  <si>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</si>
  <si>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</si>
  <si>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</si>
  <si>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</si>
  <si>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</si>
  <si>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</si>
  <si>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</si>
  <si>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</si>
  <si>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</si>
  <si>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</si>
  <si>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</si>
  <si>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</si>
  <si>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</si>
  <si>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</si>
  <si>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</si>
  <si>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</si>
  <si>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</si>
  <si>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</si>
  <si>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</si>
  <si>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</si>
  <si>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</si>
  <si>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</si>
  <si>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</si>
  <si>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</si>
  <si>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</si>
  <si>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</si>
  <si>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</si>
  <si>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</si>
  <si>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</si>
  <si>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</si>
  <si>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</si>
  <si>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</si>
  <si>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</si>
  <si>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</si>
  <si>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</si>
  <si>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</si>
  <si>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</si>
  <si>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</si>
  <si>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</si>
  <si>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</si>
  <si>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</si>
  <si>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</si>
  <si>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</si>
  <si>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</si>
  <si>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</si>
  <si>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</si>
  <si>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</si>
  <si>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</si>
  <si>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</si>
  <si>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</si>
  <si>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</si>
  <si>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</si>
  <si>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</si>
  <si>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</si>
  <si>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</si>
  <si>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</si>
  <si>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</si>
  <si>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</si>
  <si>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</si>
  <si>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</si>
  <si>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</si>
  <si>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</si>
  <si>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</si>
  <si>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</si>
  <si>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</si>
  <si>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</si>
  <si>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</si>
  <si>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</si>
  <si>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</si>
  <si>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</si>
  <si>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</si>
  <si>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</si>
  <si>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</si>
  <si>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</si>
  <si>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</si>
  <si>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</si>
  <si>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</si>
  <si>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</si>
  <si>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</si>
  <si>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</si>
  <si>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</si>
  <si>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</si>
  <si>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</si>
  <si>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</si>
  <si>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</si>
  <si>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</si>
  <si>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</si>
  <si>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</si>
  <si>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</si>
  <si>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</si>
  <si>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</si>
  <si>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</si>
  <si>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</si>
  <si>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</si>
  <si>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</si>
  <si>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</si>
  <si>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</si>
  <si>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</si>
  <si>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</si>
  <si>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</si>
  <si>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</si>
  <si>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</si>
  <si>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</si>
  <si>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</si>
  <si>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</si>
  <si>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</si>
  <si>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</si>
  <si>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</si>
  <si>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</si>
  <si>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</si>
  <si>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</si>
  <si>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</si>
  <si>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</si>
  <si>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</si>
  <si>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</si>
  <si>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</si>
  <si>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</si>
  <si>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</si>
  <si>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</si>
  <si>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</si>
  <si>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</si>
  <si>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</si>
  <si>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</si>
  <si>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</si>
  <si>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</si>
  <si>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</si>
  <si>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</si>
  <si>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</si>
  <si>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</si>
  <si>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</si>
  <si>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</si>
  <si>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</si>
  <si>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</si>
  <si>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</si>
  <si>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</si>
  <si>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</si>
  <si>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</si>
  <si>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</si>
  <si>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</si>
  <si>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</si>
  <si>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</si>
  <si>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</si>
  <si>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</si>
  <si>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</si>
  <si>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</si>
  <si>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</si>
  <si>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</si>
  <si>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</si>
  <si>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</si>
  <si>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</si>
  <si>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</si>
  <si>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</si>
  <si>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</si>
  <si>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</si>
  <si>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</si>
  <si>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</si>
  <si>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</si>
  <si>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</si>
  <si>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</si>
  <si>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</si>
  <si>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</si>
  <si>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</si>
  <si>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</si>
  <si>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</si>
  <si>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</si>
  <si>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</si>
  <si>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</si>
  <si>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</si>
  <si>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</si>
  <si>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</si>
  <si>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</si>
  <si>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</si>
  <si>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</si>
  <si>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</si>
  <si>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</si>
  <si>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</si>
  <si>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</si>
  <si>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</si>
  <si>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</si>
  <si>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</si>
  <si>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</si>
  <si>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</si>
  <si>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</si>
  <si>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</si>
  <si>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</si>
  <si>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</si>
  <si>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</si>
  <si>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</si>
  <si>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</si>
  <si>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</si>
  <si>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</si>
  <si>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</si>
  <si>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</si>
  <si>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</si>
  <si>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</si>
  <si>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</si>
  <si>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</si>
  <si>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</si>
  <si>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</si>
  <si>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</si>
  <si>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</si>
  <si>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</si>
  <si>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</si>
  <si>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</si>
  <si>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</si>
  <si>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</si>
  <si>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</si>
  <si>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</si>
  <si>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</si>
  <si>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</si>
  <si>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</si>
  <si>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</si>
  <si>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</si>
  <si>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</si>
  <si>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</si>
  <si>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</si>
  <si>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</si>
  <si>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</si>
  <si>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</si>
  <si>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</si>
  <si>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</si>
  <si>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</si>
  <si>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</si>
  <si>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</si>
  <si>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</si>
  <si>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</si>
  <si>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</si>
  <si>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</si>
  <si>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</si>
  <si>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</si>
  <si>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</si>
  <si>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</si>
  <si>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</si>
  <si>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</si>
  <si>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</si>
  <si>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</si>
  <si>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</si>
  <si>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</si>
  <si>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</si>
  <si>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</si>
  <si>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</si>
  <si>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</si>
  <si>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</si>
  <si>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</si>
  <si>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</si>
  <si>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</si>
  <si>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</si>
  <si>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</si>
  <si>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</si>
  <si>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</si>
  <si>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</si>
  <si>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</si>
  <si>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</si>
  <si>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</si>
  <si>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</si>
  <si>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</si>
  <si>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</si>
  <si>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</si>
  <si>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</si>
  <si>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</si>
  <si>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</si>
  <si>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</si>
  <si>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</si>
  <si>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</si>
  <si>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</si>
  <si>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</si>
  <si>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</si>
  <si>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</si>
  <si>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</si>
  <si>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</si>
  <si>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</si>
  <si>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</si>
  <si>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</si>
  <si>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</si>
  <si>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</si>
  <si>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</si>
  <si>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</si>
  <si>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</si>
  <si>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</si>
  <si>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</si>
  <si>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</si>
  <si>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</si>
  <si>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</si>
  <si>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</si>
  <si>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</si>
  <si>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</si>
  <si>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</si>
  <si>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</si>
  <si>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</si>
  <si>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</si>
  <si>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</si>
  <si>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</si>
  <si>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</si>
  <si>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</si>
  <si>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</si>
  <si>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</si>
  <si>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</si>
  <si>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</si>
  <si>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</si>
  <si>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</si>
  <si>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</si>
  <si>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</si>
  <si>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</si>
  <si>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</si>
  <si>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</si>
  <si>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</si>
  <si>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</si>
  <si>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</si>
  <si>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</si>
  <si>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</si>
  <si>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</si>
  <si>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</si>
  <si>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</si>
  <si>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</si>
  <si>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</si>
  <si>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</si>
  <si>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</si>
  <si>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</si>
  <si>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</si>
  <si>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</si>
  <si>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</si>
  <si>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</si>
  <si>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</si>
  <si>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</si>
  <si>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</si>
  <si>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</si>
  <si>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</si>
  <si>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</si>
  <si>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</si>
  <si>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</si>
  <si>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</si>
  <si>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</si>
  <si>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</si>
  <si>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</si>
  <si>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</si>
  <si>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</si>
  <si>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</si>
  <si>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</si>
  <si>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</si>
  <si>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</si>
  <si>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</si>
  <si>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</si>
  <si>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</si>
  <si>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</si>
  <si>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</si>
  <si>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</si>
  <si>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</si>
  <si>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</si>
  <si>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</si>
  <si>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</si>
  <si>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</si>
  <si>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</si>
  <si>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</si>
  <si>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</si>
  <si>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</si>
  <si>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</si>
  <si>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</si>
  <si>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</si>
  <si>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</si>
  <si>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</si>
  <si>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</si>
  <si>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</si>
  <si>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</si>
  <si>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</si>
  <si>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</si>
  <si>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</si>
  <si>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</si>
  <si>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</si>
  <si>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</si>
  <si>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</si>
  <si>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</si>
  <si>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</si>
  <si>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</si>
  <si>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</si>
  <si>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</si>
  <si>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</si>
  <si>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</si>
  <si>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</si>
  <si>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</si>
  <si>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</si>
  <si>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</si>
  <si>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</si>
  <si>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</si>
  <si>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</si>
  <si>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</si>
  <si>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</si>
  <si>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</si>
  <si>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</si>
  <si>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</si>
  <si>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</si>
  <si>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</si>
  <si>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</si>
  <si>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</si>
  <si>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</si>
  <si>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</si>
  <si>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</si>
  <si>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</si>
  <si>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</si>
  <si>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</si>
  <si>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</si>
  <si>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</si>
  <si>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</si>
  <si>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</si>
  <si>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</si>
  <si>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</si>
  <si>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</si>
  <si>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</si>
  <si>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</si>
  <si>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</si>
  <si>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</si>
  <si>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</si>
  <si>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</si>
  <si>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</si>
  <si>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</si>
  <si>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</si>
  <si>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</si>
  <si>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</si>
  <si>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</si>
  <si>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</si>
  <si>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</si>
  <si>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</si>
  <si>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</si>
  <si>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</si>
  <si>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</si>
  <si>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</si>
  <si>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</si>
  <si>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</si>
  <si>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</si>
  <si>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</si>
  <si>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</si>
  <si>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</si>
  <si>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</si>
  <si>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</si>
  <si>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</si>
  <si>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</si>
  <si>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</si>
  <si>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</si>
  <si>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</si>
  <si>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</si>
  <si>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</si>
  <si>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</si>
  <si>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</si>
  <si>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</si>
  <si>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</si>
  <si>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</si>
  <si>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</si>
  <si>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</si>
  <si>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</si>
  <si>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</si>
  <si>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</si>
  <si>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</si>
  <si>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</si>
  <si>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</si>
  <si>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</si>
  <si>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</si>
  <si>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</si>
  <si>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</si>
  <si>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</si>
  <si>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</si>
  <si>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</si>
  <si>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</si>
  <si>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</si>
  <si>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</si>
  <si>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</si>
  <si>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</si>
  <si>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</si>
  <si>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</si>
  <si>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</si>
  <si>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</si>
  <si>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</si>
  <si>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</si>
  <si>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</si>
  <si>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</si>
  <si>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</si>
  <si>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</si>
  <si>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</si>
  <si>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</si>
  <si>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</si>
  <si>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</si>
  <si>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</si>
  <si>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</si>
  <si>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</si>
  <si>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</si>
  <si>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</si>
  <si>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</si>
  <si>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</si>
  <si>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</si>
  <si>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</si>
  <si>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</si>
  <si>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</si>
  <si>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</si>
  <si>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</si>
  <si>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</si>
  <si>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</si>
  <si>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</si>
  <si>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</si>
  <si>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</si>
  <si>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</si>
  <si>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</si>
  <si>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</si>
  <si>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</si>
  <si>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</si>
  <si>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</si>
  <si>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</si>
  <si>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</si>
  <si>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</si>
  <si>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</si>
  <si>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</si>
  <si>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</si>
  <si>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</si>
  <si>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</si>
  <si>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</si>
  <si>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</si>
  <si>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</si>
  <si>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</si>
  <si>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</si>
  <si>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</si>
  <si>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</si>
  <si>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</si>
  <si>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</si>
  <si>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</si>
  <si>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</si>
  <si>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</si>
  <si>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</si>
  <si>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</si>
  <si>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</si>
  <si>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</si>
  <si>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</si>
  <si>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</si>
  <si>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</si>
  <si>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</si>
  <si>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</si>
  <si>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</si>
  <si>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</si>
  <si>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</si>
  <si>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</si>
  <si>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</si>
  <si>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</si>
  <si>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</si>
  <si>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</si>
  <si>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</si>
  <si>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</si>
  <si>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</si>
  <si>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</si>
  <si>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</si>
  <si>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</si>
  <si>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</si>
  <si>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</si>
  <si>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</si>
  <si>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</si>
  <si>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</si>
  <si>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</si>
  <si>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</si>
  <si>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</si>
  <si>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</si>
  <si>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</si>
  <si>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</si>
  <si>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</si>
  <si>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</si>
  <si>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</si>
  <si>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</si>
  <si>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</si>
  <si>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</si>
  <si>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</si>
  <si>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</si>
  <si>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</si>
  <si>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</si>
  <si>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</si>
  <si>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</si>
  <si>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</si>
  <si>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</si>
  <si>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</si>
  <si>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</si>
  <si>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</si>
  <si>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</si>
  <si>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</si>
  <si>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</si>
  <si>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</si>
  <si>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</si>
  <si>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</si>
  <si>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</si>
  <si>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</si>
  <si>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</si>
  <si>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</si>
  <si>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</si>
  <si>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</si>
  <si>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</si>
  <si>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</si>
  <si>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</si>
  <si>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</si>
  <si>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</si>
  <si>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</si>
  <si>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</si>
  <si>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</si>
  <si>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</si>
  <si>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</si>
  <si>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</si>
  <si>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</si>
  <si>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</si>
  <si>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</si>
  <si>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</si>
  <si>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</si>
  <si>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</si>
  <si>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</si>
  <si>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</si>
  <si>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</si>
  <si>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</si>
  <si>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</si>
  <si>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</si>
  <si>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</si>
  <si>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</si>
  <si>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</si>
  <si>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</si>
  <si>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</si>
  <si>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</si>
  <si>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</si>
  <si>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</si>
  <si>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</si>
  <si>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</si>
  <si>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</si>
  <si>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</si>
  <si>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</si>
  <si>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</si>
  <si>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</si>
  <si>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</si>
  <si>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</si>
  <si>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</si>
  <si>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</si>
  <si>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</si>
  <si>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</si>
  <si>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</si>
  <si>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</si>
  <si>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</si>
  <si>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</si>
  <si>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</si>
  <si>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</si>
  <si>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</si>
  <si>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</si>
  <si>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</si>
  <si>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</si>
  <si>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</si>
  <si>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</si>
  <si>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</si>
  <si>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</si>
  <si>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</si>
  <si>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</si>
  <si>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</si>
  <si>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</si>
  <si>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</si>
  <si>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</si>
  <si>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</si>
  <si>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</si>
  <si>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</si>
  <si>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</si>
  <si>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</si>
  <si>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</si>
  <si>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</si>
  <si>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</si>
  <si>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</si>
  <si>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</si>
  <si>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</si>
  <si>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</si>
  <si>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</si>
  <si>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</si>
  <si>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</si>
  <si>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</si>
  <si>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</si>
  <si>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</si>
  <si>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</si>
  <si>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</si>
  <si>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</si>
  <si>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</si>
  <si>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</si>
  <si>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</si>
  <si>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</si>
  <si>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</si>
  <si>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</si>
  <si>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</si>
  <si>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</si>
  <si>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</si>
  <si>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</si>
  <si>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</si>
  <si>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</si>
  <si>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</si>
  <si>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</si>
  <si>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</si>
  <si>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</si>
  <si>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</si>
  <si>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</si>
  <si>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</si>
  <si>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</si>
  <si>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</si>
  <si>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</si>
  <si>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</si>
  <si>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</si>
  <si>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</si>
  <si>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</si>
  <si>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</si>
  <si>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</si>
  <si>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</si>
  <si>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</si>
  <si>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</si>
  <si>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</si>
  <si>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</si>
  <si>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</si>
  <si>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</si>
  <si>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</si>
  <si>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</si>
  <si>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</si>
  <si>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</si>
  <si>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</si>
  <si>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</si>
  <si>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</si>
  <si>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</si>
  <si>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</si>
  <si>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</si>
  <si>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</si>
  <si>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</si>
  <si>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</si>
  <si>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</si>
  <si>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</si>
  <si>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</si>
  <si>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</si>
  <si>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</si>
  <si>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</si>
  <si>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</si>
  <si>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</si>
  <si>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</si>
  <si>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</si>
  <si>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</si>
  <si>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</si>
  <si>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</si>
  <si>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</si>
  <si>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</si>
  <si>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</si>
  <si>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</si>
  <si>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</si>
  <si>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</si>
  <si>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</si>
  <si>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</si>
  <si>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</si>
  <si>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</si>
  <si>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</si>
  <si>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</si>
  <si>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</si>
  <si>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</si>
  <si>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</si>
  <si>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</si>
  <si>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</si>
  <si>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</si>
  <si>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</si>
  <si>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</si>
  <si>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</si>
  <si>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</si>
  <si>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</si>
  <si>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</si>
  <si>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</si>
  <si>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</si>
  <si>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</si>
  <si>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</si>
  <si>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</si>
  <si>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</si>
  <si>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</si>
  <si>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</si>
  <si>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</si>
  <si>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</si>
  <si>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</si>
  <si>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</si>
  <si>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</si>
  <si>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</si>
  <si>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</si>
  <si>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</si>
  <si>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</si>
  <si>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</si>
  <si>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</si>
  <si>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</si>
  <si>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</si>
  <si>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</si>
  <si>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</si>
  <si>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</si>
  <si>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</si>
  <si>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</si>
  <si>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</si>
  <si>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</si>
  <si>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</si>
  <si>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</si>
  <si>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</si>
  <si>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</si>
  <si>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</si>
  <si>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</si>
  <si>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</si>
  <si>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</si>
  <si>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</si>
  <si>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</si>
  <si>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</si>
  <si>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</si>
  <si>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</si>
  <si>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</si>
  <si>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</si>
  <si>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</si>
  <si>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</si>
  <si>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</si>
  <si>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</si>
  <si>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</si>
  <si>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</si>
  <si>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</si>
  <si>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</si>
  <si>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</si>
  <si>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</si>
  <si>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</si>
  <si>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</si>
  <si>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</si>
  <si>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</si>
  <si>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</si>
  <si>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</si>
  <si>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</si>
  <si>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</si>
  <si>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</si>
  <si>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</si>
  <si>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</si>
  <si>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</si>
  <si>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</si>
  <si>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</si>
  <si>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</si>
  <si>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</si>
  <si>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</si>
  <si>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</si>
  <si>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</si>
  <si>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</si>
  <si>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</si>
  <si>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</si>
  <si>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</si>
  <si>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</si>
  <si>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</si>
  <si>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</si>
  <si>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</si>
  <si>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</si>
  <si>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</si>
  <si>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</si>
  <si>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</si>
  <si>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</si>
  <si>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</si>
  <si>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</si>
  <si>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</si>
  <si>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</si>
  <si>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</si>
  <si>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</si>
  <si>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</si>
  <si>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</si>
  <si>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</si>
  <si>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</si>
  <si>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</si>
  <si>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</si>
  <si>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</si>
  <si>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</si>
  <si>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</si>
  <si>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</si>
  <si>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</si>
  <si>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</si>
  <si>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</si>
  <si>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</si>
  <si>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</si>
  <si>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</si>
  <si>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</si>
  <si>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</si>
  <si>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</si>
  <si>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</si>
  <si>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</si>
  <si>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</si>
  <si>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</si>
  <si>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</si>
  <si>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</si>
  <si>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</si>
  <si>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</si>
  <si>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</si>
  <si>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</si>
  <si>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</si>
  <si>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</si>
  <si>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</si>
  <si>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</si>
  <si>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</si>
  <si>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</si>
  <si>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</si>
  <si>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</si>
  <si>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</si>
  <si>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</si>
  <si>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</si>
  <si>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</si>
  <si>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</si>
  <si>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</si>
  <si>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</si>
  <si>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</si>
  <si>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</si>
  <si>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</si>
  <si>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</si>
  <si>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</si>
  <si>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</si>
  <si>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</si>
  <si>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</si>
  <si>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</si>
  <si>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</si>
  <si>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</si>
  <si>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</si>
  <si>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</si>
  <si>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</si>
  <si>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</si>
  <si>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</si>
  <si>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</si>
  <si>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</si>
  <si>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</si>
  <si>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</si>
  <si>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</si>
  <si>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</si>
  <si>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</si>
  <si>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</si>
  <si>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</si>
  <si>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</si>
  <si>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</si>
  <si>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</si>
  <si>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</si>
  <si>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</si>
  <si>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</si>
  <si>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</si>
  <si>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</si>
  <si>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</si>
  <si>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</si>
  <si>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</si>
  <si>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</si>
  <si>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</si>
  <si>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</si>
  <si>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</si>
  <si>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</si>
  <si>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</si>
  <si>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</si>
  <si>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</si>
  <si>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</si>
  <si>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</si>
  <si>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</si>
  <si>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</si>
  <si>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</si>
  <si>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</si>
  <si>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</si>
  <si>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</si>
  <si>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</si>
  <si>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</si>
  <si>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</si>
  <si>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</si>
  <si>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</si>
  <si>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</si>
  <si>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</si>
  <si>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</si>
  <si>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</si>
  <si>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</si>
  <si>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</si>
  <si>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</si>
  <si>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</si>
  <si>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</si>
  <si>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</si>
  <si>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</si>
  <si>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</si>
  <si>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</si>
  <si>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</si>
  <si>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</si>
  <si>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</si>
  <si>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</si>
  <si>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</si>
  <si>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</si>
  <si>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</si>
  <si>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</si>
  <si>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</si>
  <si>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</si>
  <si>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</si>
  <si>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</si>
  <si>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</si>
  <si>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</si>
  <si>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</si>
  <si>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</si>
  <si>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</si>
  <si>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</si>
  <si>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</si>
  <si>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</si>
  <si>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</si>
  <si>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</si>
  <si>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</si>
  <si>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</si>
  <si>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</si>
  <si>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</si>
  <si>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</si>
  <si>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</si>
  <si>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</si>
  <si>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</si>
  <si>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</si>
  <si>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</si>
  <si>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</si>
  <si>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</si>
  <si>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</si>
  <si>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</si>
  <si>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</si>
  <si>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</si>
  <si>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</si>
  <si>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</si>
  <si>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</si>
  <si>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</si>
  <si>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</si>
  <si>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</si>
  <si>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</si>
  <si>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</si>
  <si>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</si>
  <si>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</si>
  <si>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</si>
  <si>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</si>
  <si>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</si>
  <si>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</si>
  <si>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</si>
  <si>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</si>
  <si>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</si>
  <si>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</si>
  <si>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</si>
  <si>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</si>
  <si>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</si>
  <si>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</si>
  <si>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</si>
  <si>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</si>
  <si>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</si>
  <si>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</si>
  <si>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</si>
  <si>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</si>
  <si>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</si>
  <si>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</si>
  <si>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</si>
  <si>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</si>
  <si>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</si>
  <si>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</si>
  <si>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</si>
  <si>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</si>
  <si>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</si>
  <si>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</si>
  <si>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</si>
  <si>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</si>
  <si>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</si>
  <si>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</si>
  <si>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</si>
  <si>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</si>
  <si>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</si>
  <si>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</si>
  <si>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</si>
  <si>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</si>
  <si>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</si>
  <si>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</si>
  <si>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</si>
  <si>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</si>
  <si>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</si>
  <si>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</si>
  <si>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</si>
  <si>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</si>
  <si>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</si>
  <si>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</si>
  <si>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</si>
  <si>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</si>
  <si>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</si>
  <si>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</si>
  <si>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</si>
  <si>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</si>
  <si>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</si>
  <si>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</si>
  <si>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</si>
  <si>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</si>
  <si>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</si>
  <si>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</si>
  <si>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</si>
  <si>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</si>
  <si>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</si>
  <si>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</si>
  <si>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</si>
  <si>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</si>
  <si>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</si>
  <si>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</si>
  <si>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</si>
  <si>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</si>
  <si>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</si>
  <si>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</si>
  <si>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</si>
  <si>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</si>
  <si>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</si>
  <si>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</si>
  <si>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</si>
  <si>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</si>
  <si>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</si>
  <si>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</si>
  <si>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</si>
  <si>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</si>
  <si>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</si>
  <si>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</si>
  <si>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</si>
  <si>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</si>
  <si>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</si>
  <si>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</si>
  <si>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</si>
  <si>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</si>
  <si>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</si>
  <si>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</si>
  <si>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</si>
  <si>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</si>
  <si>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</si>
  <si>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</si>
  <si>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</si>
  <si>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</si>
  <si>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</si>
  <si>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</si>
  <si>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</si>
  <si>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</si>
  <si>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</si>
  <si>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</si>
  <si>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</si>
  <si>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</si>
  <si>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</si>
  <si>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</si>
  <si>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</si>
  <si>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</si>
  <si>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</si>
  <si>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</si>
  <si>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</si>
  <si>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</si>
  <si>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</si>
  <si>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</si>
  <si>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</si>
  <si>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</si>
  <si>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</si>
  <si>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</si>
  <si>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</si>
  <si>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</si>
  <si>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</si>
  <si>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</si>
  <si>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</si>
  <si>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</si>
  <si>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</si>
  <si>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</si>
  <si>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</si>
  <si>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</si>
  <si>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</si>
  <si>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</si>
  <si>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</si>
  <si>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</si>
  <si>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</si>
  <si>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</si>
  <si>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</si>
  <si>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</si>
  <si>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</si>
  <si>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</si>
  <si>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</si>
  <si>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</si>
  <si>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</si>
  <si>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</si>
  <si>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</si>
  <si>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</si>
  <si>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</si>
  <si>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</si>
  <si>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</si>
  <si>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</si>
  <si>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</si>
  <si>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</si>
  <si>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</si>
  <si>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</si>
  <si>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</si>
  <si>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</si>
  <si>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</si>
  <si>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</si>
  <si>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</si>
  <si>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</si>
  <si>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</si>
  <si>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</si>
  <si>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</si>
  <si>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</si>
  <si>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</si>
  <si>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</si>
  <si>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</si>
  <si>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</si>
  <si>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</si>
  <si>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</si>
  <si>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</si>
  <si>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</si>
  <si>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</si>
  <si>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</si>
  <si>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</si>
  <si>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</si>
  <si>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</si>
  <si>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</si>
  <si>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</si>
  <si>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</si>
  <si>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</si>
  <si>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</si>
  <si>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</si>
  <si>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</si>
  <si>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</si>
  <si>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</si>
  <si>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</si>
  <si>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</si>
  <si>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</si>
  <si>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</si>
  <si>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</si>
  <si>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</si>
  <si>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</si>
  <si>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</si>
  <si>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</si>
  <si>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</si>
  <si>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</si>
  <si>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</si>
  <si>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</si>
  <si>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</si>
  <si>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</si>
  <si>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</si>
  <si>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</si>
  <si>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</si>
  <si>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</si>
  <si>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</si>
  <si>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</si>
  <si>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</si>
  <si>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</si>
  <si>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</si>
  <si>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</si>
  <si>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</si>
  <si>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</si>
  <si>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</si>
  <si>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</si>
  <si>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</si>
  <si>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</si>
  <si>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</si>
  <si>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</si>
  <si>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</si>
  <si>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</si>
  <si>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</si>
  <si>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</si>
  <si>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</si>
  <si>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</si>
  <si>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</si>
  <si>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</si>
  <si>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</si>
  <si>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</si>
  <si>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</si>
  <si>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</si>
  <si>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</si>
  <si>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</si>
  <si>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</si>
  <si>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</si>
  <si>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</si>
  <si>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</si>
  <si>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</si>
  <si>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</si>
  <si>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</si>
  <si>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</si>
  <si>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</si>
  <si>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</si>
  <si>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</si>
  <si>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</si>
  <si>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</si>
  <si>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</si>
  <si>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</si>
  <si>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</si>
  <si>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</si>
  <si>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</si>
  <si>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</si>
  <si>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</si>
  <si>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</si>
  <si>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</si>
  <si>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</si>
  <si>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</si>
  <si>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</si>
  <si>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</si>
  <si>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</si>
  <si>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</si>
  <si>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</si>
  <si>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</si>
  <si>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</si>
  <si>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</si>
  <si>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</si>
  <si>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</si>
  <si>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</si>
  <si>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</si>
  <si>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</si>
  <si>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</si>
  <si>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</si>
  <si>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</si>
  <si>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</si>
  <si>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</si>
  <si>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</si>
  <si>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</si>
  <si>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</si>
  <si>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</si>
  <si>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</si>
  <si>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</si>
  <si>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</si>
  <si>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</si>
  <si>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</si>
  <si>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</si>
  <si>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</si>
  <si>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</si>
  <si>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</si>
  <si>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</si>
  <si>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</si>
  <si>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</si>
  <si>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</si>
  <si>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</si>
  <si>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</si>
  <si>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</si>
  <si>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</si>
  <si>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</si>
  <si>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</si>
  <si>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</si>
  <si>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</si>
  <si>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</si>
  <si>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</si>
  <si>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</si>
  <si>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</si>
  <si>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</si>
  <si>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</si>
  <si>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</si>
  <si>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</si>
  <si>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</si>
  <si>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</si>
  <si>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</si>
  <si>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</si>
  <si>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</si>
  <si>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</si>
  <si>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</si>
  <si>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</si>
  <si>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</si>
  <si>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</si>
  <si>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</si>
  <si>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</si>
  <si>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</si>
  <si>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</si>
  <si>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</si>
  <si>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</si>
  <si>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</si>
  <si>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</si>
  <si>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</si>
  <si>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</si>
  <si>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</si>
  <si>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</si>
  <si>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</si>
  <si>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</si>
  <si>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</si>
  <si>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</si>
  <si>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</si>
  <si>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</si>
  <si>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</si>
  <si>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</si>
  <si>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</si>
  <si>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</si>
  <si>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</si>
  <si>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</si>
  <si>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</si>
  <si>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</si>
  <si>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</si>
  <si>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</si>
  <si>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</si>
  <si>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</si>
  <si>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</si>
  <si>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</si>
  <si>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</si>
  <si>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</si>
  <si>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</si>
  <si>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</si>
  <si>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</si>
  <si>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</si>
  <si>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</si>
  <si>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</si>
  <si>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</si>
  <si>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</si>
  <si>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</si>
  <si>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</si>
  <si>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</si>
  <si>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</si>
  <si>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</si>
  <si>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</si>
  <si>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</si>
  <si>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</si>
  <si>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</si>
  <si>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</si>
  <si>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</si>
  <si>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</si>
  <si>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</si>
  <si>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</si>
  <si>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</si>
  <si>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</si>
  <si>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</si>
  <si>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</si>
  <si>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</si>
  <si>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</si>
  <si>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</si>
  <si>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</si>
  <si>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</si>
  <si>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</si>
  <si>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</si>
  <si>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</si>
  <si>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</si>
  <si>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</si>
  <si>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</si>
  <si>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</si>
  <si>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</si>
  <si>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</si>
  <si>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</si>
  <si>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</si>
  <si>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</si>
  <si>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</si>
  <si>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</si>
  <si>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</si>
  <si>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</si>
  <si>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</si>
  <si>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</si>
  <si>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</si>
  <si>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</si>
  <si>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</si>
  <si>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</si>
  <si>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</si>
  <si>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</si>
  <si>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</si>
  <si>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</si>
  <si>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</si>
  <si>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</si>
  <si>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</si>
  <si>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</si>
  <si>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</si>
  <si>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</si>
  <si>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</si>
  <si>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</si>
  <si>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</si>
  <si>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</si>
  <si>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</si>
  <si>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</si>
  <si>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</si>
  <si>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</si>
  <si>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</si>
  <si>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</si>
  <si>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</si>
  <si>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</si>
  <si>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</si>
  <si>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</si>
  <si>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</si>
  <si>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</si>
  <si>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</si>
  <si>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</si>
  <si>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</si>
  <si>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</si>
  <si>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</si>
  <si>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</si>
  <si>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</si>
  <si>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</si>
  <si>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</si>
  <si>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</si>
  <si>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</si>
  <si>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</si>
  <si>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</si>
  <si>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</si>
  <si>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</si>
  <si>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</si>
  <si>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</si>
  <si>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</si>
  <si>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</si>
  <si>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</si>
  <si>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</si>
  <si>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</si>
  <si>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</si>
  <si>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</si>
  <si>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</si>
  <si>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</si>
  <si>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</si>
  <si>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</si>
  <si>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</si>
  <si>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</si>
  <si>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</si>
  <si>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</si>
  <si>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</si>
  <si>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</si>
  <si>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</si>
  <si>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</si>
  <si>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</si>
  <si>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</si>
  <si>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</si>
  <si>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</si>
  <si>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</si>
  <si>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</si>
  <si>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</si>
  <si>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</si>
  <si>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</si>
  <si>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</si>
  <si>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</si>
  <si>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</si>
  <si>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</si>
  <si>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</si>
  <si>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</si>
  <si>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</si>
  <si>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</si>
  <si>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</si>
  <si>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</si>
  <si>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</si>
  <si>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</si>
  <si>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</si>
  <si>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</si>
  <si>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</si>
  <si>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</si>
  <si>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</si>
  <si>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</si>
  <si>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</si>
  <si>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</si>
  <si>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</si>
  <si>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</si>
  <si>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</si>
  <si>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</si>
  <si>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</si>
  <si>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</si>
  <si>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</si>
  <si>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</si>
  <si>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</si>
  <si>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</si>
  <si>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</si>
  <si>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</si>
  <si>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</si>
  <si>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</si>
  <si>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</si>
  <si>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</si>
  <si>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</si>
  <si>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</si>
  <si>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</si>
  <si>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</si>
  <si>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</si>
  <si>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</si>
  <si>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</si>
  <si>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</si>
  <si>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</si>
  <si>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</si>
  <si>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</si>
  <si>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</si>
  <si>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</si>
  <si>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</si>
  <si>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</si>
  <si>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</si>
  <si>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</si>
  <si>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</si>
  <si>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</si>
  <si>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</si>
  <si>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</si>
  <si>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</si>
  <si>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</si>
  <si>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</si>
  <si>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</si>
  <si>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</si>
  <si>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</si>
  <si>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</si>
  <si>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</si>
  <si>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</si>
  <si>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</si>
  <si>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</si>
  <si>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</si>
  <si>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</si>
  <si>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</si>
  <si>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</si>
  <si>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</si>
  <si>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</si>
  <si>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</si>
  <si>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</si>
  <si>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</si>
  <si>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</si>
  <si>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</si>
  <si>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</si>
  <si>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</si>
  <si>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</si>
  <si>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</si>
  <si>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</si>
  <si>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</si>
  <si>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</si>
  <si>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</si>
  <si>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</si>
  <si>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</si>
  <si>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</si>
  <si>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</si>
  <si>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</si>
  <si>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</si>
  <si>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</si>
  <si>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</si>
  <si>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</si>
  <si>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</si>
  <si>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</si>
  <si>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</si>
  <si>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</si>
  <si>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</si>
  <si>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</si>
  <si>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</si>
  <si>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</si>
  <si>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</si>
  <si>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</si>
  <si>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</si>
  <si>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</si>
  <si>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</si>
  <si>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</si>
  <si>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</si>
  <si>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</si>
  <si>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</si>
  <si>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</si>
  <si>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</si>
  <si>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</si>
  <si>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</si>
  <si>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</si>
  <si>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</si>
  <si>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</si>
  <si>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</si>
  <si>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</si>
  <si>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</si>
  <si>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</si>
  <si>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</si>
  <si>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</si>
  <si>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</si>
  <si>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</si>
  <si>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</si>
  <si>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</si>
  <si>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</si>
  <si>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</si>
  <si>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</si>
  <si>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</si>
  <si>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</si>
  <si>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</si>
  <si>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</si>
  <si>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</si>
  <si>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</si>
  <si>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</si>
  <si>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</si>
  <si>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</si>
  <si>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</si>
  <si>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</si>
  <si>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</si>
  <si>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</si>
  <si>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</si>
  <si>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</si>
  <si>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</si>
  <si>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</si>
  <si>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</si>
  <si>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</si>
  <si>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</si>
  <si>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</si>
  <si>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</si>
  <si>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</si>
  <si>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</si>
  <si>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</si>
  <si>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</si>
  <si>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</si>
  <si>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</si>
  <si>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</si>
  <si>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</si>
  <si>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</si>
  <si>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</si>
  <si>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</si>
  <si>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</si>
  <si>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</si>
  <si>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</si>
  <si>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</si>
  <si>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</si>
  <si>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</si>
  <si>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</si>
  <si>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</si>
  <si>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</si>
  <si>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</si>
  <si>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</si>
  <si>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</si>
  <si>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</si>
  <si>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</si>
  <si>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</si>
  <si>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</si>
  <si>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</si>
  <si>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</si>
  <si>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</si>
  <si>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</si>
  <si>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</si>
  <si>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</si>
  <si>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</si>
  <si>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</si>
  <si>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</si>
  <si>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</si>
  <si>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</si>
  <si>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</si>
  <si>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</si>
  <si>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</si>
  <si>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</si>
  <si>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</si>
  <si>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</si>
  <si>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</si>
  <si>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</si>
  <si>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</si>
  <si>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</si>
  <si>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</si>
  <si>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</si>
  <si>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</si>
  <si>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</si>
  <si>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</si>
  <si>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</si>
  <si>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</si>
  <si>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</si>
  <si>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</si>
  <si>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</si>
  <si>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</si>
  <si>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</si>
  <si>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</si>
  <si>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</si>
  <si>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</si>
  <si>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</si>
  <si>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</si>
  <si>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</si>
  <si>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</si>
  <si>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</si>
  <si>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</si>
  <si>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</si>
  <si>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</si>
  <si>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</si>
  <si>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</si>
  <si>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</si>
  <si>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</si>
  <si>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</si>
  <si>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</si>
  <si>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</si>
  <si>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</si>
  <si>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</si>
  <si>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</si>
  <si>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</si>
  <si>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</si>
  <si>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</si>
  <si>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</si>
  <si>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</si>
  <si>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</si>
  <si>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</si>
  <si>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</si>
  <si>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</si>
  <si>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</si>
  <si>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</si>
  <si>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</si>
  <si>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</si>
  <si>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</si>
  <si>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</si>
  <si>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</si>
  <si>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</si>
  <si>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</si>
  <si>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</si>
  <si>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</si>
  <si>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</si>
  <si>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</si>
  <si>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</si>
  <si>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</si>
  <si>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</si>
  <si>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</si>
  <si>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</si>
  <si>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</si>
  <si>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</si>
  <si>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</si>
  <si>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</si>
  <si>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</si>
  <si>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</si>
  <si>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</si>
  <si>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</si>
  <si>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</si>
  <si>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</si>
  <si>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</si>
  <si>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</si>
  <si>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</si>
  <si>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</si>
  <si>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</si>
  <si>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</si>
  <si>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</si>
  <si>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</si>
  <si>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</si>
  <si>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</si>
  <si>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</si>
  <si>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</si>
  <si>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</si>
  <si>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</si>
  <si>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</si>
  <si>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</si>
  <si>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</si>
  <si>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</si>
  <si>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</si>
  <si>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</si>
  <si>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</si>
  <si>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</si>
  <si>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</si>
  <si>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</si>
  <si>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</si>
  <si>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</si>
  <si>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</si>
  <si>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</si>
  <si>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</si>
  <si>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</si>
  <si>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</si>
  <si>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</si>
  <si>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</si>
  <si>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</si>
  <si>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</si>
  <si>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</si>
  <si>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</si>
  <si>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</si>
  <si>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</si>
  <si>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</si>
  <si>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</si>
  <si>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</si>
  <si>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</si>
  <si>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</si>
  <si>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</si>
  <si>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</si>
  <si>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</si>
  <si>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</si>
  <si>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</si>
  <si>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</si>
  <si>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</si>
  <si>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</si>
  <si>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</si>
  <si>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</si>
  <si>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</si>
  <si>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</si>
  <si>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</si>
  <si>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</si>
  <si>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</si>
  <si>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</si>
  <si>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</si>
  <si>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</si>
  <si>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</si>
  <si>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</si>
  <si>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</si>
  <si>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</si>
  <si>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</si>
  <si>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</si>
  <si>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</si>
  <si>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</si>
  <si>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</si>
  <si>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</si>
  <si>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</si>
  <si>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</si>
  <si>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</si>
  <si>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</si>
  <si>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</si>
  <si>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</si>
  <si>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</si>
  <si>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</si>
  <si>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</si>
  <si>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</si>
  <si>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</si>
  <si>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</si>
  <si>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</si>
  <si>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</si>
  <si>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</si>
  <si>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</si>
  <si>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</si>
  <si>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</si>
  <si>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</si>
  <si>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</si>
  <si>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</si>
  <si>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</si>
  <si>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</si>
  <si>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</si>
  <si>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</si>
  <si>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</si>
  <si>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</si>
  <si>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</si>
  <si>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</si>
  <si>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</si>
  <si>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</si>
  <si>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</si>
  <si>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</si>
  <si>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</si>
  <si>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</si>
  <si>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</si>
  <si>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</si>
  <si>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</si>
  <si>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</si>
  <si>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</si>
  <si>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</si>
  <si>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</si>
  <si>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</si>
  <si>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</si>
  <si>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</si>
  <si>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</si>
  <si>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</si>
  <si>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</si>
  <si>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</si>
  <si>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</si>
  <si>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</si>
  <si>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</si>
  <si>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</si>
  <si>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</si>
  <si>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</si>
  <si>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</si>
  <si>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</si>
  <si>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</si>
  <si>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</si>
  <si>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</si>
  <si>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</si>
  <si>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</si>
  <si>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</si>
  <si>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</si>
  <si>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</si>
  <si>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</si>
  <si>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</si>
  <si>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</si>
  <si>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</si>
  <si>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</si>
  <si>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</si>
  <si>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</si>
  <si>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</si>
  <si>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</si>
  <si>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</si>
  <si>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</si>
  <si>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</si>
  <si>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</si>
  <si>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</si>
  <si>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</si>
  <si>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</si>
  <si>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</si>
  <si>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</si>
  <si>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</si>
  <si>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</si>
  <si>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</si>
  <si>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</si>
  <si>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</si>
  <si>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</si>
  <si>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</si>
  <si>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</si>
  <si>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</si>
  <si>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</si>
  <si>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</si>
  <si>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</si>
  <si>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</si>
  <si>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</si>
  <si>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</si>
  <si>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</si>
  <si>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</si>
  <si>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</si>
  <si>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</si>
  <si>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</si>
  <si>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</si>
  <si>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</si>
  <si>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</si>
  <si>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</si>
  <si>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</si>
  <si>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</si>
  <si>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</si>
  <si>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</si>
  <si>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</si>
  <si>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</si>
  <si>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</si>
  <si>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</si>
  <si>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</si>
  <si>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</si>
  <si>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</si>
  <si>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</si>
  <si>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</si>
  <si>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</si>
  <si>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</si>
  <si>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</si>
  <si>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</si>
  <si>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</si>
  <si>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</si>
  <si>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</si>
  <si>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</si>
  <si>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</si>
  <si>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</si>
  <si>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</si>
  <si>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</si>
  <si>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</si>
  <si>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</si>
  <si>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</si>
  <si>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</si>
  <si>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</si>
  <si>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</si>
  <si>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</si>
  <si>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</si>
  <si>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</si>
  <si>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</si>
  <si>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</si>
  <si>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</si>
  <si>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</si>
  <si>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</si>
  <si>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</si>
  <si>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</si>
  <si>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</si>
  <si>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</si>
  <si>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</si>
  <si>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</si>
  <si>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</si>
  <si>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</si>
  <si>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</si>
  <si>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</si>
  <si>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</si>
  <si>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</si>
  <si>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</si>
  <si>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</si>
  <si>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</si>
  <si>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</si>
  <si>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</si>
  <si>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</si>
  <si>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</si>
  <si>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</si>
  <si>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</si>
  <si>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</si>
  <si>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</si>
  <si>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</si>
  <si>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</si>
  <si>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</si>
  <si>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</si>
  <si>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</si>
  <si>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</si>
  <si>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</si>
  <si>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</si>
  <si>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</si>
  <si>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</si>
  <si>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</si>
  <si>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</si>
  <si>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</si>
  <si>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</si>
  <si>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</si>
  <si>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</si>
  <si>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</si>
  <si>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</si>
  <si>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</si>
  <si>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</si>
  <si>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</si>
  <si>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</si>
  <si>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</si>
  <si>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</si>
  <si>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</si>
  <si>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</si>
  <si>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</si>
  <si>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</si>
  <si>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</si>
  <si>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</si>
  <si>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</si>
  <si>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</si>
  <si>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</si>
  <si>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</si>
  <si>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</si>
  <si>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</si>
  <si>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</si>
  <si>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</si>
  <si>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</si>
  <si>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</si>
  <si>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</si>
  <si>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</si>
  <si>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</si>
  <si>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</si>
  <si>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</si>
  <si>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</si>
  <si>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</si>
  <si>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</si>
  <si>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</si>
  <si>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</si>
  <si>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</si>
  <si>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</si>
  <si>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</si>
  <si>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</si>
  <si>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</si>
  <si>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</si>
  <si>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</si>
  <si>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</si>
  <si>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</si>
  <si>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</si>
  <si>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</si>
  <si>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</si>
  <si>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</si>
  <si>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</si>
  <si>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</si>
  <si>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</si>
  <si>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</si>
  <si>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</si>
  <si>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</si>
  <si>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</si>
  <si>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</si>
  <si>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</si>
  <si>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</si>
  <si>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</si>
  <si>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</si>
  <si>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</si>
  <si>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</si>
  <si>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</si>
  <si>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</si>
  <si>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</si>
  <si>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</si>
  <si>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</si>
  <si>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</si>
  <si>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</si>
  <si>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</si>
  <si>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</si>
  <si>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</si>
  <si>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</si>
  <si>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</si>
  <si>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</si>
  <si>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</si>
  <si>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</si>
  <si>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</si>
  <si>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</si>
  <si>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</si>
  <si>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</si>
  <si>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</si>
  <si>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</si>
  <si>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</si>
  <si>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</si>
  <si>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</si>
  <si>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</si>
  <si>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</si>
  <si>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</si>
  <si>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</si>
  <si>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</si>
  <si>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</si>
  <si>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</si>
  <si>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</si>
  <si>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</si>
  <si>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</si>
  <si>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</si>
  <si>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</si>
  <si>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</si>
  <si>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</si>
  <si>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</si>
  <si>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</si>
  <si>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</si>
  <si>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</si>
  <si>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</si>
  <si>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</si>
  <si>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</si>
  <si>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</si>
  <si>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</si>
  <si>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</si>
  <si>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</si>
  <si>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</si>
  <si>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</si>
  <si>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</si>
  <si>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</si>
  <si>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</si>
  <si>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</si>
  <si>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</si>
  <si>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</si>
  <si>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</si>
  <si>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</si>
  <si>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</si>
  <si>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</si>
  <si>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</si>
  <si>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</si>
  <si>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</si>
  <si>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</si>
  <si>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</si>
  <si>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</si>
  <si>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</si>
  <si>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</si>
  <si>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</si>
  <si>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</si>
  <si>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</si>
  <si>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</si>
  <si>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</si>
  <si>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</si>
  <si>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</si>
  <si>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</si>
  <si>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</si>
  <si>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</si>
  <si>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</si>
  <si>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</si>
  <si>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</si>
  <si>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</si>
  <si>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</si>
  <si>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</si>
  <si>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</si>
  <si>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</si>
  <si>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</si>
  <si>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</si>
  <si>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</si>
  <si>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</si>
  <si>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</si>
  <si>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</si>
  <si>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</si>
  <si>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</si>
  <si>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</si>
  <si>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</si>
  <si>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</si>
  <si>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</si>
  <si>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</si>
  <si>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</si>
  <si>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</si>
  <si>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</si>
  <si>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</si>
  <si>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</si>
  <si>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</si>
  <si>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</si>
  <si>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</si>
  <si>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</si>
  <si>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</si>
  <si>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</si>
  <si>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</si>
  <si>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</si>
  <si>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</si>
  <si>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</si>
  <si>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</si>
  <si>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</si>
  <si>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</si>
  <si>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</si>
  <si>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</si>
  <si>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</si>
  <si>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</si>
  <si>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</si>
  <si>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</si>
  <si>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</si>
  <si>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</si>
  <si>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</si>
  <si>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</si>
  <si>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</si>
  <si>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</si>
  <si>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</si>
  <si>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</si>
  <si>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</si>
  <si>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</si>
  <si>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</si>
  <si>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</si>
  <si>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</si>
  <si>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</si>
  <si>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</si>
  <si>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</si>
  <si>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</si>
  <si>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</si>
  <si>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</si>
  <si>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</si>
  <si>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</si>
  <si>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</si>
  <si>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</si>
  <si>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</si>
  <si>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</si>
  <si>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</si>
  <si>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</si>
  <si>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</si>
  <si>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</si>
  <si>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</si>
  <si>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</si>
  <si>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</si>
  <si>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</si>
  <si>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</si>
  <si>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</si>
  <si>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</si>
  <si>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</si>
  <si>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</si>
  <si>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</si>
  <si>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</si>
  <si>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</si>
  <si>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</si>
  <si>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</si>
  <si>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</si>
  <si>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</si>
  <si>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</si>
  <si>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</si>
  <si>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</si>
  <si>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</si>
  <si>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</si>
  <si>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</si>
  <si>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</si>
  <si>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</si>
  <si>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</si>
  <si>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</si>
  <si>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</si>
  <si>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</si>
  <si>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</si>
  <si>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</si>
  <si>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</si>
  <si>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</si>
  <si>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</si>
  <si>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</si>
  <si>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</si>
  <si>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</si>
  <si>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</si>
  <si>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</si>
  <si>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</si>
  <si>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</si>
  <si>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</si>
  <si>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</si>
  <si>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</si>
  <si>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</si>
  <si>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</si>
  <si>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</si>
  <si>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</si>
  <si>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</si>
  <si>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</si>
  <si>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</si>
  <si>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</si>
  <si>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</si>
  <si>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</si>
  <si>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</si>
  <si>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</si>
  <si>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</si>
  <si>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</si>
  <si>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</si>
  <si>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</si>
  <si>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</si>
  <si>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</si>
  <si>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</si>
  <si>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</si>
  <si>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</si>
  <si>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</si>
  <si>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</si>
  <si>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</si>
  <si>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</si>
  <si>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</si>
  <si>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</si>
  <si>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</si>
  <si>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</si>
  <si>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</si>
  <si>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</si>
  <si>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</si>
  <si>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</si>
  <si>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</si>
  <si>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</si>
  <si>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</si>
  <si>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</si>
  <si>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</si>
  <si>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</si>
  <si>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</si>
  <si>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</si>
  <si>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</si>
  <si>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</si>
  <si>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</si>
  <si>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</si>
  <si>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</si>
  <si>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</si>
  <si>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</si>
  <si>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</si>
  <si>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</si>
  <si>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</si>
  <si>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</si>
  <si>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</si>
  <si>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</si>
  <si>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</si>
  <si>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</si>
  <si>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</si>
  <si>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</si>
  <si>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</si>
  <si>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</si>
  <si>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</si>
  <si>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</si>
  <si>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</si>
  <si>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</si>
  <si>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</si>
  <si>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</si>
  <si>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</si>
  <si>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</si>
  <si>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</si>
  <si>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</si>
  <si>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</si>
  <si>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</si>
  <si>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</si>
  <si>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</si>
  <si>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</si>
  <si>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</si>
  <si>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</si>
  <si>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</si>
  <si>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</si>
  <si>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</si>
  <si>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</si>
  <si>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</si>
  <si>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</si>
  <si>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</si>
  <si>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</si>
  <si>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</si>
  <si>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</si>
  <si>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</si>
  <si>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</si>
  <si>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</si>
  <si>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</si>
  <si>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</si>
  <si>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</si>
  <si>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</si>
  <si>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</si>
  <si>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</si>
  <si>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</si>
  <si>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</si>
  <si>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</si>
  <si>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</si>
  <si>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</si>
  <si>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</si>
  <si>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</si>
  <si>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</si>
  <si>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</si>
  <si>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</si>
  <si>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</si>
  <si>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</si>
  <si>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</si>
  <si>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</si>
  <si>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</si>
  <si>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</si>
  <si>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</si>
  <si>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</si>
  <si>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</si>
  <si>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</si>
  <si>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</si>
  <si>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</si>
  <si>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</si>
  <si>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</si>
  <si>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</si>
  <si>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</si>
  <si>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</si>
  <si>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</si>
  <si>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</si>
  <si>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</si>
  <si>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</si>
  <si>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</si>
  <si>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</si>
  <si>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</si>
  <si>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</si>
  <si>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</si>
  <si>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</si>
  <si>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</si>
  <si>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</si>
  <si>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</si>
  <si>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</si>
  <si>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</si>
  <si>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</si>
  <si>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</si>
  <si>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</si>
  <si>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</si>
  <si>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</si>
  <si>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</si>
  <si>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</si>
  <si>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</si>
  <si>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</si>
  <si>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</si>
  <si>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</si>
  <si>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</si>
  <si>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</si>
  <si>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</si>
  <si>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</si>
  <si>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</si>
  <si>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</si>
  <si>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</si>
  <si>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</si>
  <si>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</si>
  <si>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</si>
  <si>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</si>
  <si>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</si>
  <si>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</si>
  <si>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</si>
  <si>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</si>
  <si>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</si>
  <si>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</si>
  <si>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</si>
  <si>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</si>
  <si>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</si>
  <si>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</si>
  <si>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</si>
  <si>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</si>
  <si>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</si>
  <si>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</si>
  <si>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</si>
  <si>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</si>
  <si>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</si>
  <si>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</si>
  <si>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</si>
  <si>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</si>
  <si>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</si>
  <si>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</si>
  <si>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</si>
  <si>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</si>
  <si>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</si>
  <si>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</si>
  <si>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</si>
  <si>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</si>
  <si>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</si>
  <si>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</si>
  <si>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</si>
  <si>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</si>
  <si>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</si>
  <si>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</si>
  <si>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</si>
  <si>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</si>
  <si>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</si>
  <si>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</si>
  <si>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</si>
  <si>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</si>
  <si>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</si>
  <si>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</si>
  <si>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</si>
  <si>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</si>
  <si>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</si>
  <si>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</si>
  <si>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</si>
  <si>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</si>
  <si>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</si>
  <si>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</si>
  <si>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</si>
  <si>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</si>
  <si>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</si>
  <si>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</si>
  <si>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</si>
  <si>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</si>
  <si>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</si>
  <si>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</si>
  <si>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</si>
  <si>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</si>
  <si>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</si>
  <si>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</si>
  <si>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</si>
  <si>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</si>
  <si>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</si>
  <si>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</si>
  <si>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</si>
  <si>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</si>
  <si>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</si>
  <si>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</si>
  <si>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</si>
  <si>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</si>
  <si>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</si>
  <si>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</si>
  <si>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</si>
  <si>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</si>
  <si>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</si>
  <si>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</si>
  <si>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</si>
  <si>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</si>
  <si>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</si>
  <si>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</si>
  <si>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</si>
  <si>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</si>
  <si>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</si>
  <si>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</si>
  <si>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</si>
  <si>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</si>
  <si>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</si>
  <si>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</si>
  <si>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</si>
  <si>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</si>
  <si>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</si>
  <si>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</si>
  <si>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</si>
  <si>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</si>
  <si>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</si>
  <si>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</si>
  <si>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</si>
  <si>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</si>
  <si>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</si>
  <si>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</si>
  <si>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</si>
  <si>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</si>
  <si>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</si>
  <si>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</si>
  <si>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</si>
  <si>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</si>
  <si>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</si>
  <si>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</si>
  <si>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</si>
  <si>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</si>
  <si>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</si>
  <si>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</si>
  <si>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</si>
  <si>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</si>
  <si>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</si>
  <si>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</si>
  <si>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</si>
  <si>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</si>
  <si>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</si>
  <si>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</si>
  <si>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</si>
  <si>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</si>
  <si>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</si>
  <si>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</si>
  <si>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</si>
  <si>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</si>
  <si>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</si>
  <si>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</si>
  <si>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</si>
  <si>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</si>
  <si>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</si>
  <si>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</si>
  <si>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</si>
  <si>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</si>
  <si>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</si>
  <si>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</si>
  <si>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</si>
  <si>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</si>
  <si>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</si>
  <si>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</si>
  <si>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</si>
  <si>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</si>
  <si>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</si>
  <si>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</si>
  <si>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</si>
  <si>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</si>
  <si>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</si>
  <si>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</si>
  <si>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</si>
  <si>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</si>
  <si>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</si>
  <si>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</si>
  <si>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</si>
  <si>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</si>
  <si>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</si>
  <si>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</si>
  <si>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</si>
  <si>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</si>
  <si>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</si>
  <si>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</si>
  <si>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</si>
  <si>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</si>
  <si>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</si>
  <si>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</si>
  <si>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</si>
  <si>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</si>
  <si>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</si>
  <si>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</si>
  <si>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</si>
  <si>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</si>
  <si>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</si>
  <si>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</si>
  <si>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</si>
  <si>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</si>
  <si>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</si>
  <si>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</si>
  <si>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</si>
  <si>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</si>
  <si>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</si>
  <si>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</si>
  <si>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</si>
  <si>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</si>
  <si>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</si>
  <si>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</si>
  <si>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</si>
  <si>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</si>
  <si>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</si>
  <si>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</si>
  <si>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</si>
  <si>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</si>
  <si>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</si>
  <si>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</si>
  <si>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</si>
  <si>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</si>
  <si>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</si>
  <si>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</si>
  <si>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</si>
  <si>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</si>
  <si>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</si>
  <si>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</si>
  <si>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</si>
  <si>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</si>
  <si>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</si>
  <si>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</si>
  <si>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</si>
  <si>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</si>
  <si>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</si>
  <si>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</si>
  <si>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</si>
  <si>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</si>
  <si>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</si>
  <si>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</si>
  <si>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</si>
  <si>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</si>
  <si>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</si>
  <si>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</si>
  <si>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</si>
  <si>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</si>
  <si>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</si>
  <si>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</si>
  <si>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</si>
  <si>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</si>
  <si>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</si>
  <si>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</si>
  <si>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</si>
  <si>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</si>
  <si>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</si>
  <si>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</si>
  <si>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</si>
  <si>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</si>
  <si>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</si>
  <si>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</si>
  <si>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</si>
  <si>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</si>
  <si>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</si>
  <si>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</si>
  <si>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</si>
  <si>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</si>
  <si>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</si>
  <si>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</si>
  <si>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</si>
  <si>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</si>
  <si>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</si>
  <si>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</si>
  <si>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</si>
  <si>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</si>
  <si>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</si>
  <si>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</si>
  <si>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</si>
  <si>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</si>
  <si>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</si>
  <si>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</si>
  <si>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</si>
  <si>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</si>
  <si>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</si>
  <si>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</si>
  <si>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</si>
  <si>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</si>
  <si>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</si>
  <si>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</si>
  <si>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</si>
  <si>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</si>
  <si>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</si>
  <si>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</si>
  <si>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</si>
  <si>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</si>
  <si>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</si>
  <si>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</si>
  <si>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</si>
  <si>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</si>
  <si>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</si>
  <si>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</si>
  <si>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</si>
  <si>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</si>
  <si>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</si>
  <si>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</si>
  <si>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</si>
  <si>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</si>
  <si>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</si>
  <si>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</si>
  <si>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</si>
  <si>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</si>
  <si>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</si>
  <si>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</si>
  <si>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</si>
  <si>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</si>
  <si>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</si>
  <si>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</si>
  <si>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</si>
  <si>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</si>
  <si>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</si>
  <si>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</si>
  <si>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</si>
  <si>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</si>
  <si>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</si>
  <si>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</si>
  <si>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</si>
  <si>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</si>
  <si>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</si>
  <si>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</si>
  <si>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</si>
  <si>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</si>
  <si>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</si>
  <si>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</si>
  <si>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</si>
  <si>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</si>
  <si>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</si>
  <si>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</si>
  <si>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</si>
  <si>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</si>
  <si>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</si>
  <si>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</si>
  <si>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</si>
  <si>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</si>
  <si>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</si>
  <si>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</si>
  <si>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</si>
  <si>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</si>
  <si>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</si>
  <si>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</si>
  <si>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</si>
  <si>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</si>
  <si>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</si>
  <si>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</si>
  <si>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</si>
  <si>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</si>
  <si>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</si>
  <si>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</si>
  <si>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</si>
  <si>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</si>
  <si>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</si>
  <si>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</si>
  <si>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</si>
  <si>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</si>
  <si>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</si>
  <si>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</si>
  <si>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</si>
  <si>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</si>
  <si>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</si>
  <si>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</si>
  <si>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</si>
  <si>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</si>
  <si>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</si>
  <si>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</si>
  <si>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</si>
  <si>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</si>
  <si>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</si>
  <si>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</si>
  <si>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</si>
  <si>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</si>
  <si>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</si>
  <si>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</si>
  <si>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</si>
  <si>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</si>
  <si>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</si>
  <si>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</si>
  <si>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</si>
  <si>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</si>
  <si>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</si>
  <si>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</si>
  <si>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</si>
  <si>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</si>
  <si>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</si>
  <si>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</si>
  <si>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</si>
  <si>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</si>
  <si>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</si>
  <si>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</si>
  <si>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</si>
  <si>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</si>
  <si>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</si>
  <si>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</si>
  <si>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</si>
  <si>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</si>
  <si>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</si>
  <si>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</si>
  <si>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</si>
  <si>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</si>
  <si>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</si>
  <si>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</si>
  <si>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</si>
  <si>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</si>
  <si>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</si>
  <si>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</si>
  <si>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</si>
  <si>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</si>
  <si>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</si>
  <si>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</si>
  <si>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</si>
  <si>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</si>
  <si>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</si>
  <si>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</si>
  <si>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</si>
  <si>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</si>
  <si>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</si>
  <si>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</si>
  <si>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</si>
  <si>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</si>
  <si>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</si>
  <si>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</si>
  <si>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</si>
  <si>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</si>
  <si>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</si>
  <si>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</si>
  <si>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</si>
  <si>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</si>
  <si>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</si>
  <si>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</si>
  <si>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</si>
  <si>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</si>
  <si>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</si>
  <si>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</si>
  <si>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</si>
  <si>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</si>
  <si>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</si>
  <si>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</si>
  <si>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</si>
  <si>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</si>
  <si>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</si>
  <si>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</si>
  <si>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</si>
  <si>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</si>
  <si>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</si>
  <si>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</si>
  <si>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</si>
  <si>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</si>
  <si>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</si>
  <si>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</si>
  <si>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</si>
  <si>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</si>
  <si>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</si>
  <si>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</si>
  <si>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</si>
  <si>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</si>
  <si>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</si>
  <si>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</si>
  <si>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</si>
  <si>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</si>
  <si>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</si>
  <si>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</si>
  <si>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</si>
  <si>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</si>
  <si>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</si>
  <si>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</si>
  <si>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</si>
  <si>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</si>
  <si>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</si>
  <si>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</si>
  <si>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</si>
  <si>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</si>
  <si>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</si>
  <si>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</si>
  <si>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</si>
  <si>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</si>
  <si>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</si>
  <si>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</si>
  <si>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</si>
  <si>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</si>
  <si>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</si>
  <si>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</si>
  <si>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</si>
  <si>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</si>
  <si>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</si>
  <si>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</si>
  <si>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</si>
  <si>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</si>
  <si>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</si>
  <si>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</si>
  <si>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</si>
  <si>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</si>
  <si>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</si>
  <si>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</si>
  <si>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</si>
  <si>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</si>
  <si>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</si>
  <si>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</si>
  <si>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</si>
  <si>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</si>
  <si>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</si>
  <si>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</si>
  <si>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</si>
  <si>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</si>
  <si>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</si>
  <si>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</si>
  <si>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</si>
  <si>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</si>
  <si>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</si>
  <si>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</si>
  <si>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</si>
  <si>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</si>
  <si>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</si>
  <si>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</si>
  <si>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</si>
  <si>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</si>
  <si>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</si>
  <si>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</si>
  <si>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</si>
  <si>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</si>
  <si>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</si>
  <si>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</si>
  <si>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</si>
  <si>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</si>
  <si>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</si>
  <si>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</si>
  <si>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</si>
  <si>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</si>
  <si>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</si>
  <si>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</si>
  <si>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</si>
  <si>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</si>
  <si>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</si>
  <si>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</si>
  <si>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</si>
  <si>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</si>
  <si>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</si>
  <si>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</si>
  <si>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</si>
  <si>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</si>
  <si>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</si>
  <si>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</si>
  <si>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</si>
  <si>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</si>
  <si>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</si>
  <si>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</si>
  <si>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</si>
  <si>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</si>
  <si>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</si>
  <si>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</si>
  <si>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</si>
  <si>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</si>
  <si>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</si>
  <si>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</si>
  <si>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</si>
  <si>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</si>
  <si>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</si>
  <si>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</si>
  <si>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</si>
  <si>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</si>
  <si>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</si>
  <si>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</si>
  <si>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</si>
  <si>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</si>
  <si>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</si>
  <si>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</si>
  <si>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</si>
  <si>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</si>
  <si>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</si>
  <si>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</si>
  <si>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</si>
  <si>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</si>
  <si>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</si>
  <si>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</si>
  <si>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</si>
  <si>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</si>
  <si>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</si>
  <si>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</si>
  <si>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</si>
  <si>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</si>
  <si>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</si>
  <si>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</si>
  <si>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</si>
  <si>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</si>
  <si>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</si>
  <si>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</si>
  <si>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</si>
  <si>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</si>
  <si>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</si>
  <si>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</si>
  <si>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</si>
  <si>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</si>
  <si>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</si>
  <si>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</si>
  <si>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</si>
  <si>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</si>
  <si>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</si>
  <si>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</si>
  <si>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</si>
  <si>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</si>
  <si>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</si>
  <si>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</si>
  <si>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</si>
  <si>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</si>
  <si>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</si>
  <si>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</si>
  <si>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</si>
  <si>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</si>
  <si>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</si>
  <si>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</si>
  <si>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</si>
  <si>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</si>
  <si>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</si>
  <si>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</si>
  <si>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</si>
  <si>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</si>
  <si>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</si>
  <si>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</si>
  <si>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</si>
  <si>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</si>
  <si>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</si>
  <si>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</si>
  <si>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</si>
  <si>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</si>
  <si>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</si>
  <si>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</si>
  <si>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</si>
  <si>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</si>
  <si>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</si>
  <si>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</si>
  <si>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</si>
  <si>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</si>
  <si>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</si>
  <si>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</si>
  <si>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</si>
  <si>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</si>
  <si>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</si>
  <si>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</si>
  <si>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</si>
  <si>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</si>
  <si>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</si>
  <si>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</si>
  <si>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</si>
  <si>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</si>
  <si>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</si>
  <si>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</si>
  <si>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</si>
  <si>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</si>
  <si>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</si>
  <si>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</si>
  <si>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</si>
  <si>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</si>
  <si>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</si>
  <si>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</si>
  <si>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</si>
  <si>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</si>
  <si>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</si>
  <si>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</si>
  <si>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</si>
  <si>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</si>
  <si>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</si>
  <si>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</si>
  <si>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</si>
  <si>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</si>
  <si>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</si>
  <si>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</si>
  <si>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</si>
  <si>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</si>
  <si>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</si>
  <si>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</si>
  <si>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</si>
  <si>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</si>
  <si>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</si>
  <si>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</si>
  <si>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</si>
  <si>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</si>
  <si>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</si>
  <si>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</si>
  <si>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</si>
  <si>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</si>
  <si>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</si>
  <si>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</si>
  <si>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</si>
  <si>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</si>
  <si>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</si>
  <si>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</si>
  <si>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</si>
  <si>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</si>
  <si>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</si>
  <si>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</si>
  <si>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</si>
  <si>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</si>
  <si>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</si>
  <si>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</si>
  <si>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</si>
  <si>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</si>
  <si>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</si>
  <si>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</si>
  <si>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</si>
  <si>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</si>
  <si>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</si>
  <si>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</si>
  <si>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</si>
  <si>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</si>
  <si>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</si>
  <si>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</si>
  <si>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</si>
  <si>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</si>
  <si>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</si>
  <si>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</si>
  <si>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</si>
  <si>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</si>
  <si>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</si>
  <si>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</si>
  <si>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</si>
  <si>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</si>
  <si>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</si>
  <si>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</si>
  <si>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</si>
  <si>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</si>
  <si>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</si>
  <si>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</si>
  <si>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</si>
  <si>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</si>
  <si>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</si>
  <si>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</si>
  <si>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</si>
  <si>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</si>
  <si>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</si>
  <si>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</si>
  <si>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</si>
  <si>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</si>
  <si>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</si>
  <si>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</si>
  <si>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</si>
  <si>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</si>
  <si>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</si>
  <si>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</si>
  <si>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</si>
  <si>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</si>
  <si>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</si>
  <si>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</si>
  <si>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</si>
  <si>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</si>
  <si>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</si>
  <si>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</si>
  <si>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</si>
  <si>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</si>
  <si>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</si>
  <si>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</si>
  <si>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</si>
  <si>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</si>
  <si>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</si>
  <si>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</si>
  <si>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</si>
  <si>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</si>
  <si>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</si>
  <si>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</si>
  <si>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</si>
  <si>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</si>
  <si>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</si>
  <si>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</si>
  <si>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</si>
  <si>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</si>
  <si>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</si>
  <si>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</si>
  <si>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</si>
  <si>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</si>
  <si>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</si>
  <si>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</si>
  <si>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</si>
  <si>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</si>
  <si>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</si>
  <si>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</si>
  <si>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</si>
  <si>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</si>
  <si>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</si>
  <si>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</si>
  <si>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</si>
  <si>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</si>
  <si>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</si>
  <si>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</si>
  <si>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</si>
  <si>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</si>
  <si>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</si>
  <si>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</si>
  <si>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</si>
  <si>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</si>
  <si>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</si>
  <si>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</si>
  <si>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</si>
  <si>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</si>
  <si>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</si>
  <si>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</si>
  <si>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</si>
  <si>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</si>
  <si>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</si>
  <si>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</si>
  <si>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</si>
  <si>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</si>
  <si>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</si>
  <si>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</si>
  <si>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</si>
  <si>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</si>
  <si>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</si>
  <si>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</si>
  <si>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</si>
  <si>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</si>
  <si>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</si>
  <si>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</si>
  <si>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</si>
  <si>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</si>
  <si>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</si>
  <si>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</si>
  <si>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</si>
  <si>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</si>
  <si>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</si>
  <si>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</si>
  <si>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</si>
  <si>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</si>
  <si>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</si>
  <si>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</si>
  <si>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</si>
  <si>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</si>
  <si>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</si>
  <si>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</si>
  <si>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</si>
  <si>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</si>
  <si>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</si>
  <si>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</si>
  <si>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</si>
  <si>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</si>
  <si>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</si>
  <si>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</si>
  <si>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</si>
  <si>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</si>
  <si>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</si>
  <si>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</si>
  <si>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</si>
  <si>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</si>
  <si>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</si>
  <si>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</si>
  <si>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</si>
  <si>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</si>
  <si>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</si>
  <si>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</si>
  <si>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</si>
  <si>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</si>
  <si>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</si>
  <si>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</si>
  <si>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</si>
  <si>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</si>
  <si>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</si>
  <si>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</si>
  <si>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</si>
  <si>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</si>
  <si>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</si>
  <si>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</si>
  <si>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</si>
  <si>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</si>
  <si>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</si>
  <si>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</si>
  <si>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</si>
  <si>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</si>
  <si>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</si>
  <si>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</si>
  <si>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</si>
  <si>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</si>
  <si>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</si>
  <si>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</si>
  <si>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</si>
  <si>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</si>
  <si>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</si>
  <si>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</si>
  <si>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</si>
  <si>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</si>
  <si>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</si>
  <si>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</si>
  <si>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</si>
  <si>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</si>
  <si>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</si>
  <si>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</si>
  <si>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</si>
  <si>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</si>
  <si>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</si>
  <si>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</si>
  <si>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</si>
  <si>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</si>
  <si>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</si>
  <si>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</si>
  <si>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</si>
  <si>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</si>
  <si>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</si>
  <si>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</si>
  <si>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</si>
  <si>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</si>
  <si>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</si>
  <si>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</si>
  <si>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</si>
  <si>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</si>
  <si>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</si>
  <si>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</si>
  <si>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</si>
  <si>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</si>
  <si>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</si>
  <si>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</si>
  <si>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</si>
  <si>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</si>
  <si>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</si>
  <si>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</si>
  <si>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</si>
  <si>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</si>
  <si>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</si>
  <si>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</si>
  <si>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</si>
  <si>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</si>
  <si>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</si>
  <si>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</si>
  <si>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</si>
  <si>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</si>
  <si>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</si>
  <si>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</si>
  <si>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</si>
  <si>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</si>
  <si>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</si>
  <si>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</si>
  <si>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</si>
  <si>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</si>
  <si>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</si>
  <si>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</si>
  <si>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</si>
  <si>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</si>
  <si>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</si>
  <si>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</si>
  <si>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</si>
  <si>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</si>
  <si>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</si>
  <si>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</si>
  <si>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</si>
  <si>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</si>
  <si>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</si>
  <si>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</si>
  <si>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</si>
  <si>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</si>
  <si>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</si>
  <si>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</si>
  <si>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</si>
  <si>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</si>
  <si>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</si>
  <si>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</si>
  <si>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</si>
  <si>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</si>
  <si>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</si>
  <si>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</si>
  <si>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</si>
  <si>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</si>
  <si>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</si>
  <si>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</si>
  <si>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</si>
  <si>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</si>
  <si>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</si>
  <si>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</si>
  <si>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</si>
  <si>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</si>
  <si>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</si>
  <si>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</si>
  <si>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</si>
  <si>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</si>
  <si>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</si>
  <si>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</si>
  <si>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</si>
  <si>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</si>
  <si>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</si>
  <si>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</si>
  <si>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</si>
  <si>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</si>
  <si>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</si>
  <si>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</si>
  <si>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</si>
  <si>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</si>
  <si>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</si>
  <si>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</si>
  <si>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</si>
  <si>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</si>
  <si>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</si>
  <si>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</si>
  <si>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</si>
  <si>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</si>
  <si>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</si>
  <si>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</si>
  <si>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</si>
  <si>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</si>
  <si>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</si>
  <si>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</si>
  <si>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</si>
  <si>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</si>
  <si>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</si>
  <si>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</si>
  <si>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</si>
  <si>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</si>
  <si>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</si>
  <si>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</si>
  <si>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</si>
  <si>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</si>
  <si>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</si>
  <si>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</si>
  <si>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</si>
  <si>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</si>
  <si>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</si>
  <si>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</si>
  <si>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</si>
  <si>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</si>
  <si>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</si>
  <si>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</si>
  <si>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</si>
  <si>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</si>
  <si>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</si>
  <si>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</si>
  <si>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</si>
  <si>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</si>
  <si>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</si>
  <si>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</si>
  <si>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</si>
  <si>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</si>
  <si>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</si>
  <si>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</si>
  <si>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</si>
  <si>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</si>
  <si>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</si>
  <si>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</si>
  <si>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</si>
  <si>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</si>
  <si>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</si>
  <si>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</si>
  <si>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</si>
  <si>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</si>
  <si>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</si>
  <si>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</si>
  <si>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</si>
  <si>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</si>
  <si>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</si>
  <si>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</si>
  <si>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</si>
  <si>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</si>
  <si>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</si>
  <si>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</si>
  <si>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</si>
  <si>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</si>
  <si>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</si>
  <si>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</si>
  <si>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</si>
  <si>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</si>
  <si>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</si>
  <si>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</si>
  <si>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</si>
  <si>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</si>
  <si>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</si>
  <si>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</si>
  <si>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</si>
  <si>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</si>
  <si>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</si>
  <si>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</si>
  <si>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</si>
  <si>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</si>
  <si>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</si>
  <si>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</si>
  <si>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</si>
  <si>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</si>
  <si>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</si>
  <si>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</si>
  <si>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</si>
  <si>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</si>
  <si>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</si>
  <si>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</si>
  <si>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</si>
  <si>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</si>
  <si>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</si>
  <si>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</si>
  <si>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</si>
  <si>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</si>
  <si>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</si>
  <si>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</si>
  <si>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</si>
  <si>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</si>
  <si>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</si>
  <si>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</si>
  <si>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</si>
  <si>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</si>
  <si>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</si>
  <si>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</si>
  <si>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</si>
  <si>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</si>
  <si>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</si>
  <si>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</si>
  <si>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</si>
  <si>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</si>
  <si>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</si>
  <si>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</si>
  <si>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</si>
  <si>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</si>
  <si>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</si>
  <si>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</si>
  <si>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</si>
  <si>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</si>
  <si>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</si>
  <si>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</si>
  <si>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</si>
  <si>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</si>
  <si>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</si>
  <si>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</si>
  <si>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</si>
  <si>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</si>
  <si>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</si>
  <si>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</si>
  <si>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</si>
  <si>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</si>
  <si>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</si>
  <si>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</si>
  <si>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</si>
  <si>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</si>
  <si>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</si>
  <si>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</si>
  <si>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</si>
  <si>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</si>
  <si>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</si>
  <si>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</si>
  <si>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</si>
  <si>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</si>
  <si>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</si>
  <si>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</si>
  <si>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</si>
  <si>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</si>
  <si>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</si>
  <si>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</si>
  <si>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</si>
  <si>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</si>
  <si>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</si>
  <si>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</si>
  <si>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</si>
  <si>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</si>
  <si>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</si>
  <si>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</si>
  <si>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</si>
  <si>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</si>
  <si>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</si>
  <si>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</si>
  <si>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</si>
  <si>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</si>
  <si>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</si>
  <si>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</si>
  <si>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</si>
  <si>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</si>
  <si>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</si>
  <si>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</si>
  <si>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</si>
  <si>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</si>
  <si>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</si>
  <si>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</si>
  <si>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</si>
  <si>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</si>
  <si>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</si>
  <si>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</si>
  <si>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</si>
  <si>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</si>
  <si>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</si>
  <si>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</si>
  <si>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</si>
  <si>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</si>
  <si>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</si>
  <si>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</si>
  <si>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</si>
  <si>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</si>
  <si>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</si>
  <si>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</si>
  <si>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</si>
  <si>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</si>
  <si>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</si>
  <si>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</si>
  <si>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</si>
  <si>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</si>
  <si>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</si>
  <si>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</si>
  <si>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</si>
  <si>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</si>
  <si>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</si>
  <si>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</si>
  <si>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</si>
  <si>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</si>
  <si>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</si>
  <si>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</si>
  <si>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</si>
  <si>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</si>
  <si>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</si>
  <si>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</si>
  <si>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</si>
  <si>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</si>
  <si>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</si>
  <si>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</si>
  <si>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</si>
  <si>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</si>
  <si>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</si>
  <si>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</si>
  <si>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</si>
  <si>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</si>
  <si>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</si>
  <si>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</si>
  <si>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</si>
  <si>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</si>
  <si>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</si>
  <si>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</si>
  <si>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</si>
  <si>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</si>
  <si>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</si>
  <si>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</si>
  <si>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</si>
  <si>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</si>
  <si>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</si>
  <si>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</si>
  <si>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</si>
  <si>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</si>
  <si>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</si>
  <si>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</si>
  <si>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</si>
  <si>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</si>
  <si>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</si>
  <si>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</si>
  <si>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</si>
  <si>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</si>
  <si>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</si>
  <si>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</si>
  <si>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</si>
  <si>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</si>
  <si>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</si>
  <si>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</si>
  <si>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</si>
  <si>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</si>
  <si>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</si>
  <si>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</si>
  <si>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</si>
  <si>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</si>
  <si>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</si>
  <si>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</si>
  <si>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</si>
  <si>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</si>
  <si>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</si>
  <si>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</si>
  <si>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</si>
  <si>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</si>
  <si>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</si>
  <si>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</si>
  <si>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</si>
  <si>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</si>
  <si>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</si>
  <si>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</si>
  <si>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</si>
  <si>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</si>
  <si>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</si>
  <si>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</si>
  <si>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</si>
  <si>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</si>
  <si>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</si>
  <si>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</si>
  <si>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</si>
  <si>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</si>
  <si>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</si>
  <si>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</si>
  <si>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</si>
  <si>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</si>
  <si>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</si>
  <si>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</si>
  <si>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</si>
  <si>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</si>
  <si>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</si>
  <si>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</si>
  <si>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</si>
  <si>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</si>
  <si>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</si>
  <si>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</si>
  <si>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</si>
  <si>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</si>
  <si>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</si>
  <si>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</si>
  <si>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</si>
  <si>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</si>
  <si>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</si>
  <si>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</si>
  <si>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</si>
  <si>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</si>
  <si>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</si>
  <si>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</si>
  <si>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</si>
  <si>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</si>
  <si>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</si>
  <si>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</si>
  <si>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</si>
  <si>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</si>
  <si>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</si>
  <si>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</si>
  <si>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</si>
  <si>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</si>
  <si>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</si>
  <si>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</si>
  <si>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</si>
  <si>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</si>
  <si>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</si>
  <si>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</si>
  <si>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</si>
  <si>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</si>
  <si>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</si>
  <si>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</si>
  <si>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</si>
  <si>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</si>
  <si>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</si>
  <si>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</si>
  <si>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</si>
  <si>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</si>
  <si>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</si>
  <si>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</si>
  <si>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</si>
  <si>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</si>
  <si>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</si>
  <si>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</si>
  <si>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</si>
  <si>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</si>
  <si>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</si>
  <si>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</si>
  <si>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</si>
  <si>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</si>
  <si>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</si>
  <si>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</si>
  <si>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</si>
  <si>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</si>
  <si>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</si>
  <si>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</si>
  <si>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</si>
  <si>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</si>
  <si>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</si>
  <si>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</si>
  <si>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</si>
  <si>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</si>
  <si>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</si>
  <si>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</si>
  <si>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</si>
  <si>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</si>
  <si>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</si>
  <si>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</si>
  <si>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</si>
  <si>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</si>
  <si>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</si>
  <si>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</si>
  <si>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</si>
  <si>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</si>
  <si>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</si>
  <si>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</si>
  <si>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</si>
  <si>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</si>
  <si>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</si>
  <si>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</si>
  <si>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</si>
  <si>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</si>
  <si>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</si>
  <si>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</si>
  <si>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</si>
  <si>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</si>
  <si>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</si>
  <si>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</si>
  <si>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</si>
  <si>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</si>
  <si>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</si>
  <si>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</si>
  <si>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</si>
  <si>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</si>
  <si>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</si>
  <si>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</si>
  <si>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</si>
  <si>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</si>
  <si>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</si>
  <si>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</si>
  <si>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</si>
  <si>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</si>
  <si>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</si>
  <si>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</si>
  <si>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</si>
  <si>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</si>
  <si>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</si>
  <si>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</si>
  <si>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</si>
  <si>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</si>
  <si>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</si>
  <si>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</si>
  <si>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</si>
  <si>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</si>
  <si>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</si>
  <si>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</si>
  <si>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</si>
  <si>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</si>
  <si>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</si>
  <si>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</si>
  <si>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</si>
  <si>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</si>
  <si>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</si>
  <si>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</si>
  <si>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</si>
  <si>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</si>
  <si>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</si>
  <si>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</si>
  <si>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</si>
  <si>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</si>
  <si>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</si>
  <si>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</si>
  <si>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</si>
  <si>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</si>
  <si>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</si>
  <si>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</si>
  <si>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</si>
  <si>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</si>
  <si>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</si>
  <si>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</si>
  <si>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</si>
  <si>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</si>
  <si>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</si>
  <si>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</si>
  <si>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</si>
  <si>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</si>
  <si>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</si>
  <si>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</si>
  <si>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</si>
  <si>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</si>
  <si>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</si>
  <si>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</si>
  <si>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</si>
  <si>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</si>
  <si>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</si>
  <si>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</si>
  <si>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</si>
  <si>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</si>
  <si>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</si>
  <si>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</si>
  <si>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</si>
  <si>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</si>
  <si>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</si>
  <si>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</si>
  <si>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</si>
  <si>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</si>
  <si>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</si>
  <si>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</si>
  <si>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</si>
  <si>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</si>
  <si>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</si>
  <si>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</si>
  <si>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</si>
  <si>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</si>
  <si>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</si>
  <si>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</si>
  <si>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</si>
  <si>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</si>
  <si>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</si>
  <si>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</si>
  <si>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</si>
  <si>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</si>
  <si>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</si>
  <si>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</si>
  <si>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</si>
  <si>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</si>
  <si>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</si>
  <si>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</si>
  <si>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</si>
  <si>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</si>
  <si>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</si>
  <si>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</si>
  <si>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</si>
  <si>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</si>
  <si>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</si>
  <si>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</si>
  <si>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</si>
  <si>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</si>
  <si>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</si>
  <si>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</si>
  <si>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</si>
  <si>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</si>
  <si>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</si>
  <si>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</si>
  <si>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</si>
  <si>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</si>
  <si>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</si>
  <si>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</si>
  <si>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</si>
  <si>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</si>
  <si>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</si>
  <si>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</si>
  <si>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</si>
  <si>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</si>
  <si>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</si>
  <si>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</si>
  <si>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</si>
  <si>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</si>
  <si>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</si>
  <si>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</si>
  <si>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</si>
  <si>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</si>
  <si>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</si>
  <si>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</si>
  <si>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</si>
  <si>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</si>
  <si>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</si>
  <si>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</si>
  <si>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</si>
  <si>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</si>
  <si>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</si>
  <si>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</si>
  <si>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</si>
  <si>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</si>
  <si>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</si>
  <si>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</si>
  <si>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</si>
  <si>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</si>
  <si>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</si>
  <si>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</si>
  <si>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</si>
  <si>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</si>
  <si>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</si>
  <si>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</si>
  <si>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</si>
  <si>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</si>
  <si>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</si>
  <si>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</si>
  <si>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</si>
  <si>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</si>
  <si>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</si>
  <si>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</si>
  <si>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</si>
  <si>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</si>
  <si>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</si>
  <si>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</si>
  <si>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</si>
  <si>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</si>
  <si>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</si>
  <si>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</si>
  <si>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</si>
  <si>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</si>
  <si>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</si>
  <si>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</si>
  <si>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</si>
  <si>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</si>
  <si>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</si>
  <si>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</si>
  <si>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</si>
  <si>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</si>
  <si>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</si>
  <si>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</si>
  <si>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</si>
  <si>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</si>
  <si>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</si>
  <si>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</si>
  <si>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</si>
  <si>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</si>
  <si>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</si>
  <si>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</si>
  <si>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</si>
  <si>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</si>
  <si>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</si>
  <si>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</si>
  <si>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</si>
  <si>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</si>
  <si>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</si>
  <si>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</si>
  <si>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</si>
  <si>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</si>
  <si>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</si>
  <si>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</si>
  <si>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</si>
  <si>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</si>
  <si>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</si>
  <si>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</si>
  <si>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</si>
  <si>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</si>
  <si>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</si>
  <si>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</si>
  <si>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</si>
  <si>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</si>
  <si>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</si>
  <si>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</si>
  <si>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</si>
  <si>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</si>
  <si>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</si>
  <si>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</si>
  <si>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</si>
  <si>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</si>
  <si>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</si>
  <si>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</si>
  <si>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</si>
  <si>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</si>
  <si>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</si>
  <si>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</si>
  <si>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</si>
  <si>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</si>
  <si>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</si>
  <si>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</si>
  <si>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</si>
  <si>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</si>
  <si>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</si>
  <si>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</si>
  <si>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</si>
  <si>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</si>
  <si>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</si>
  <si>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</si>
  <si>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</si>
  <si>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</si>
  <si>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</si>
  <si>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</si>
  <si>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</si>
  <si>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</si>
  <si>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</si>
  <si>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</si>
  <si>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</si>
  <si>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</si>
  <si>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</si>
  <si>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</si>
  <si>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</si>
  <si>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</si>
  <si>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</si>
  <si>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</si>
  <si>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</si>
  <si>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</si>
  <si>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</si>
  <si>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</si>
  <si>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</si>
  <si>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</si>
  <si>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</si>
  <si>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</si>
  <si>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</si>
  <si>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</si>
  <si>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</si>
  <si>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</si>
  <si>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</si>
  <si>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</si>
  <si>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</si>
  <si>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</si>
  <si>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</si>
  <si>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</si>
  <si>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</si>
  <si>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</si>
  <si>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</si>
  <si>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</si>
  <si>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</si>
  <si>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</si>
  <si>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</si>
  <si>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</si>
  <si>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</si>
  <si>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</si>
  <si>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</si>
  <si>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</si>
  <si>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</si>
  <si>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</si>
  <si>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</si>
  <si>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</si>
  <si>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</si>
  <si>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</si>
  <si>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</si>
  <si>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</si>
  <si>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</si>
  <si>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</si>
  <si>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</si>
  <si>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</si>
  <si>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</si>
  <si>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</si>
  <si>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</si>
  <si>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</si>
  <si>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</si>
  <si>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</si>
  <si>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</si>
  <si>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</si>
  <si>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</si>
  <si>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</si>
  <si>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</si>
  <si>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</si>
  <si>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</si>
  <si>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</si>
  <si>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</si>
  <si>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</si>
  <si>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</si>
  <si>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</si>
  <si>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</si>
  <si>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</si>
  <si>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</si>
  <si>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</si>
  <si>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</si>
  <si>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</si>
  <si>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</si>
  <si>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</si>
  <si>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</si>
  <si>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</si>
  <si>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</si>
  <si>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</si>
  <si>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</si>
  <si>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</si>
  <si>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</si>
  <si>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</si>
  <si>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</si>
  <si>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</si>
  <si>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</si>
  <si>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</si>
  <si>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</si>
  <si>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</si>
  <si>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</si>
  <si>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</si>
  <si>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</si>
  <si>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</si>
  <si>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</si>
  <si>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</si>
  <si>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</si>
  <si>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</si>
  <si>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</si>
  <si>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</si>
  <si>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</si>
  <si>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</si>
  <si>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</si>
  <si>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</si>
  <si>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</si>
  <si>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</si>
  <si>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</si>
  <si>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</si>
  <si>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</si>
  <si>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</si>
  <si>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</si>
  <si>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</si>
  <si>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</si>
  <si>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</si>
  <si>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</si>
  <si>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</si>
  <si>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</si>
  <si>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</si>
  <si>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</si>
  <si>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</si>
  <si>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</si>
  <si>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</si>
  <si>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</si>
  <si>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</si>
  <si>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</si>
  <si>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</si>
  <si>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</si>
  <si>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</si>
  <si>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</si>
  <si>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</si>
  <si>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</si>
  <si>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</si>
  <si>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</si>
  <si>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</si>
  <si>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</si>
  <si>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</si>
  <si>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</si>
  <si>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</si>
  <si>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</si>
  <si>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</si>
  <si>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</si>
  <si>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</si>
  <si>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</si>
  <si>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</si>
  <si>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</si>
  <si>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</si>
  <si>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</si>
  <si>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</si>
  <si>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</si>
  <si>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</si>
  <si>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</si>
  <si>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</si>
  <si>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</si>
  <si>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</si>
  <si>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</si>
  <si>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</si>
  <si>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</si>
  <si>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</si>
  <si>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</si>
  <si>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</si>
  <si>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</si>
  <si>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</si>
  <si>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</si>
  <si>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</si>
  <si>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</si>
  <si>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</si>
  <si>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</si>
  <si>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</si>
  <si>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</si>
  <si>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</si>
  <si>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</si>
  <si>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</si>
  <si>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</si>
  <si>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</si>
  <si>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</si>
  <si>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</si>
  <si>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</si>
  <si>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</si>
  <si>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</si>
  <si>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</si>
  <si>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</si>
  <si>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</si>
  <si>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</si>
  <si>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</si>
  <si>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</si>
  <si>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</si>
  <si>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</si>
  <si>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</si>
  <si>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</si>
  <si>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</si>
  <si>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</si>
  <si>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</si>
  <si>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</si>
  <si>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</si>
  <si>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</si>
  <si>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</si>
  <si>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</si>
  <si>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</si>
  <si>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</si>
  <si>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</si>
  <si>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</si>
  <si>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</si>
  <si>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</si>
  <si>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</si>
  <si>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</si>
  <si>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</si>
  <si>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</si>
  <si>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</si>
  <si>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</si>
  <si>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</si>
  <si>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</si>
  <si>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</si>
  <si>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</si>
  <si>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</si>
  <si>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</si>
  <si>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</si>
  <si>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</si>
  <si>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</si>
  <si>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</si>
  <si>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</si>
  <si>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</si>
  <si>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</si>
  <si>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</si>
  <si>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</si>
  <si>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</si>
  <si>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</si>
  <si>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</si>
  <si>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</si>
  <si>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</si>
  <si>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</si>
  <si>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</si>
  <si>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</si>
  <si>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</si>
  <si>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</si>
  <si>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</si>
  <si>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</si>
  <si>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</si>
  <si>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</si>
  <si>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</si>
  <si>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</si>
  <si>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</si>
  <si>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</si>
  <si>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</si>
  <si>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</si>
  <si>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</si>
  <si>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</si>
  <si>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</si>
  <si>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</si>
  <si>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</si>
  <si>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</si>
  <si>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</si>
  <si>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</si>
  <si>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</si>
  <si>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</si>
  <si>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</si>
  <si>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</si>
  <si>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</si>
  <si>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</si>
  <si>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</si>
  <si>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</si>
  <si>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</si>
  <si>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</si>
  <si>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</si>
  <si>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</si>
  <si>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</si>
  <si>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</si>
  <si>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</si>
  <si>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</si>
  <si>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</si>
  <si>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</si>
  <si>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</si>
  <si>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</si>
  <si>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</si>
  <si>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</si>
  <si>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</si>
  <si>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</si>
  <si>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</si>
  <si>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</si>
  <si>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</si>
  <si>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</si>
  <si>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</si>
  <si>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</si>
  <si>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</si>
  <si>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</si>
  <si>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</si>
  <si>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</si>
  <si>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</si>
  <si>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</si>
  <si>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</si>
  <si>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</si>
  <si>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</si>
  <si>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</si>
  <si>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</si>
  <si>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</si>
  <si>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</si>
  <si>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</si>
  <si>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</si>
  <si>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</si>
  <si>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</si>
  <si>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</si>
  <si>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</si>
  <si>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</si>
  <si>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</si>
  <si>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</si>
  <si>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</si>
  <si>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</si>
  <si>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</si>
  <si>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</si>
  <si>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</si>
  <si>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</si>
  <si>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</si>
  <si>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</si>
  <si>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</si>
  <si>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</si>
  <si>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</si>
  <si>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</si>
  <si>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</si>
  <si>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</si>
  <si>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</si>
  <si>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</si>
  <si>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</si>
  <si>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</si>
  <si>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</si>
  <si>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</si>
  <si>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</si>
  <si>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</si>
  <si>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</si>
  <si>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</si>
  <si>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</si>
  <si>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</si>
  <si>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</si>
  <si>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</si>
  <si>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</si>
  <si>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</si>
  <si>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</si>
  <si>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</si>
  <si>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</si>
  <si>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</si>
  <si>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</si>
  <si>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</si>
  <si>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</si>
  <si>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</si>
  <si>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</si>
  <si>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</si>
  <si>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</si>
  <si>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</si>
  <si>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</si>
  <si>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</si>
  <si>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</si>
  <si>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</si>
  <si>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</si>
  <si>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</si>
  <si>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</si>
  <si>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</si>
  <si>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</si>
  <si>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</si>
  <si>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</si>
  <si>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</si>
  <si>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</si>
  <si>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</si>
  <si>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</si>
  <si>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</si>
  <si>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</si>
  <si>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</si>
  <si>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</si>
  <si>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</si>
  <si>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</si>
  <si>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</si>
  <si>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</si>
  <si>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</si>
  <si>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</si>
  <si>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</si>
  <si>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</si>
  <si>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</si>
  <si>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</si>
  <si>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</si>
  <si>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</si>
  <si>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</si>
  <si>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</si>
  <si>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</si>
  <si>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</si>
  <si>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</si>
  <si>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</si>
  <si>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</si>
  <si>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</si>
  <si>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</si>
  <si>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</si>
  <si>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</si>
  <si>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</si>
  <si>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</si>
  <si>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</si>
  <si>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</si>
  <si>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</si>
  <si>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</si>
  <si>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</si>
  <si>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</si>
  <si>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</si>
  <si>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</si>
  <si>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</si>
  <si>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</si>
  <si>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</si>
  <si>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</si>
  <si>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</si>
  <si>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</si>
  <si>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</si>
  <si>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</si>
  <si>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</si>
  <si>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</si>
  <si>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</si>
  <si>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</si>
  <si>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</si>
  <si>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</si>
  <si>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</si>
  <si>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</si>
  <si>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</si>
  <si>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</si>
  <si>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</si>
  <si>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</si>
  <si>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</si>
  <si>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</si>
  <si>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</si>
  <si>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</si>
  <si>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</si>
  <si>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</si>
  <si>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</si>
  <si>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</si>
  <si>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</si>
  <si>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</si>
  <si>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</si>
  <si>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</si>
  <si>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</si>
  <si>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</si>
  <si>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</si>
  <si>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</si>
  <si>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</si>
  <si>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</si>
  <si>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</si>
  <si>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</si>
  <si>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</si>
  <si>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</si>
  <si>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</si>
  <si>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</si>
  <si>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</si>
  <si>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</si>
  <si>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</si>
  <si>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</si>
  <si>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</si>
  <si>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</si>
  <si>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</si>
  <si>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</si>
  <si>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</si>
  <si>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</si>
  <si>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</si>
  <si>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</si>
  <si>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</si>
  <si>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</si>
  <si>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</si>
  <si>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</si>
  <si>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</si>
  <si>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</si>
  <si>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</si>
  <si>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</si>
  <si>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</si>
  <si>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</si>
  <si>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</si>
  <si>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</si>
  <si>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</si>
  <si>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</si>
  <si>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</si>
  <si>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</si>
  <si>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</si>
  <si>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</si>
  <si>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</si>
  <si>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</si>
  <si>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</si>
  <si>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</si>
  <si>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</si>
  <si>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</si>
  <si>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</si>
  <si>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</si>
  <si>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</si>
  <si>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</si>
  <si>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</si>
  <si>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</si>
  <si>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</si>
  <si>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</si>
  <si>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</si>
  <si>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</si>
  <si>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</si>
  <si>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</si>
  <si>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</si>
  <si>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</si>
  <si>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</si>
  <si>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</si>
  <si>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</si>
  <si>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</si>
  <si>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</si>
  <si>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</si>
  <si>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</si>
  <si>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</si>
  <si>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</si>
  <si>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</si>
  <si>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</si>
  <si>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</si>
  <si>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</si>
  <si>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</si>
  <si>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</si>
  <si>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</si>
  <si>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</si>
  <si>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</si>
  <si>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</si>
  <si>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</si>
  <si>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</si>
  <si>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</si>
  <si>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</si>
  <si>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</si>
  <si>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</si>
  <si>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</si>
  <si>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</si>
  <si>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</si>
  <si>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</si>
  <si>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</si>
  <si>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</si>
  <si>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</si>
  <si>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</si>
  <si>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</si>
  <si>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</si>
  <si>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</si>
  <si>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</si>
  <si>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</si>
  <si>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</si>
  <si>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</si>
  <si>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</si>
  <si>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</si>
  <si>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</si>
  <si>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</si>
  <si>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</si>
  <si>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</si>
  <si>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</si>
  <si>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</si>
  <si>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</si>
  <si>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</si>
  <si>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</si>
  <si>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</si>
  <si>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</si>
  <si>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</si>
  <si>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</si>
  <si>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</si>
  <si>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</si>
  <si>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</si>
  <si>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</si>
  <si>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</si>
  <si>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</si>
  <si>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</si>
  <si>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</si>
  <si>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</si>
  <si>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</si>
  <si>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</si>
  <si>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</si>
  <si>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</si>
  <si>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</si>
  <si>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</si>
  <si>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</si>
  <si>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</si>
  <si>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</si>
  <si>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</si>
  <si>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</si>
  <si>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</si>
  <si>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</si>
  <si>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</si>
  <si>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</si>
  <si>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</si>
  <si>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</si>
  <si>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</si>
  <si>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</si>
  <si>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</si>
  <si>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</si>
  <si>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</si>
  <si>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</si>
  <si>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</si>
  <si>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</si>
  <si>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</si>
  <si>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</si>
  <si>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</si>
  <si>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</si>
  <si>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</si>
  <si>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</si>
  <si>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</si>
  <si>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</si>
  <si>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</si>
  <si>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</si>
  <si>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</si>
  <si>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</si>
  <si>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</si>
  <si>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</si>
  <si>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</si>
  <si>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</si>
  <si>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</si>
  <si>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</si>
  <si>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</si>
  <si>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</si>
  <si>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</si>
  <si>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</si>
  <si>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</si>
  <si>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</si>
  <si>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</si>
  <si>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</si>
  <si>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</si>
  <si>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</si>
  <si>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</si>
  <si>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</si>
  <si>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</si>
  <si>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</si>
  <si>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</si>
  <si>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</si>
  <si>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</si>
  <si>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</si>
  <si>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</si>
  <si>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</si>
  <si>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</si>
  <si>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</si>
  <si>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</si>
  <si>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</si>
  <si>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</si>
  <si>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</si>
  <si>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</si>
  <si>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</si>
  <si>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</si>
  <si>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</si>
  <si>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</si>
  <si>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</si>
  <si>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</si>
  <si>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</si>
  <si>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</si>
  <si>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</si>
  <si>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</si>
  <si>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</si>
  <si>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</si>
  <si>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</si>
  <si>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</si>
  <si>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</si>
  <si>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</si>
  <si>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</si>
  <si>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</si>
  <si>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</si>
  <si>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</si>
  <si>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</si>
  <si>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</si>
  <si>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</si>
  <si>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</si>
  <si>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</si>
  <si>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</si>
  <si>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</si>
  <si>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</si>
  <si>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</si>
  <si>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</si>
  <si>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</si>
  <si>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</si>
  <si>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</si>
  <si>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</si>
  <si>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</si>
  <si>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</si>
  <si>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</si>
  <si>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</si>
  <si>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</si>
  <si>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</si>
  <si>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</si>
  <si>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</si>
  <si>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</si>
  <si>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</si>
  <si>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</si>
  <si>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</si>
  <si>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</si>
  <si>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</si>
  <si>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</si>
  <si>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</si>
  <si>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</si>
  <si>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</si>
  <si>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</si>
  <si>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</si>
  <si>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</si>
  <si>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</si>
  <si>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</si>
  <si>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</si>
  <si>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</si>
  <si>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</si>
  <si>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</si>
  <si>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</si>
  <si>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</si>
  <si>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</si>
  <si>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</si>
  <si>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</si>
  <si>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</si>
  <si>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</si>
  <si>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</si>
  <si>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</si>
  <si>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</si>
  <si>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</si>
  <si>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</si>
  <si>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</si>
  <si>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</si>
  <si>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</si>
  <si>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</si>
  <si>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</si>
  <si>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</si>
  <si>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</si>
  <si>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</si>
  <si>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</si>
  <si>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</si>
  <si>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</si>
  <si>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</si>
  <si>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</si>
  <si>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</si>
  <si>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</si>
  <si>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</si>
  <si>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</si>
  <si>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</si>
  <si>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</si>
  <si>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</si>
  <si>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</si>
  <si>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</si>
  <si>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</si>
  <si>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</si>
  <si>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</si>
  <si>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</si>
  <si>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</si>
  <si>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</si>
  <si>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</si>
  <si>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</si>
  <si>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</si>
  <si>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</si>
  <si>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</si>
  <si>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</si>
  <si>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</si>
  <si>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</si>
  <si>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</si>
  <si>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</si>
  <si>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</si>
  <si>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</si>
  <si>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</si>
  <si>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</si>
  <si>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</si>
  <si>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</si>
  <si>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</si>
  <si>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</si>
  <si>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</si>
  <si>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</si>
  <si>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</si>
  <si>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</si>
  <si>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</si>
  <si>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</si>
  <si>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</si>
  <si>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</si>
  <si>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</si>
  <si>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</si>
  <si>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</si>
  <si>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</si>
  <si>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</si>
  <si>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</si>
  <si>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</si>
  <si>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</si>
  <si>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</si>
  <si>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</si>
  <si>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</si>
  <si>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</si>
  <si>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</si>
  <si>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</si>
  <si>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</si>
  <si>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</si>
  <si>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</si>
  <si>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</si>
  <si>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</si>
  <si>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</si>
  <si>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</si>
  <si>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</si>
  <si>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</si>
  <si>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</si>
  <si>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</si>
  <si>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</si>
  <si>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</si>
  <si>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</si>
  <si>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</si>
  <si>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</si>
  <si>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</si>
  <si>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</si>
  <si>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</si>
  <si>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</si>
  <si>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</si>
  <si>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</si>
  <si>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</si>
  <si>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</si>
  <si>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</si>
  <si>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</si>
  <si>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</si>
  <si>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</si>
  <si>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</si>
  <si>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</si>
  <si>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</si>
  <si>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</si>
  <si>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</si>
  <si>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</si>
  <si>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</si>
  <si>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</si>
  <si>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</si>
  <si>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</si>
  <si>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</si>
  <si>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</si>
  <si>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</si>
  <si>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</si>
  <si>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</si>
  <si>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</si>
  <si>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</si>
  <si>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</si>
  <si>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</si>
  <si>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</si>
  <si>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</si>
  <si>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</si>
  <si>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</si>
  <si>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</si>
  <si>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</si>
  <si>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</si>
  <si>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</si>
  <si>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</si>
  <si>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</si>
  <si>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</si>
  <si>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</si>
  <si>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</si>
  <si>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</si>
  <si>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</si>
  <si>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</si>
  <si>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</si>
  <si>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</si>
  <si>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</si>
  <si>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</si>
  <si>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</si>
  <si>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</si>
  <si>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</si>
  <si>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</si>
  <si>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</si>
  <si>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</si>
  <si>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</si>
  <si>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</si>
  <si>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</si>
  <si>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</si>
  <si>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</si>
  <si>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</si>
  <si>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</si>
  <si>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</si>
  <si>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</si>
  <si>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</si>
  <si>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</si>
  <si>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</si>
  <si>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</si>
  <si>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</si>
  <si>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</si>
  <si>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</si>
  <si>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</si>
  <si>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</si>
  <si>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</si>
  <si>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</si>
  <si>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</si>
  <si>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</si>
  <si>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</si>
  <si>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</si>
  <si>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</si>
  <si>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</si>
  <si>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</si>
  <si>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</si>
  <si>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</si>
  <si>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</si>
  <si>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</si>
  <si>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</si>
  <si>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</si>
  <si>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</si>
  <si>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</si>
  <si>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</si>
  <si>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</si>
  <si>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</si>
  <si>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</si>
  <si>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</si>
  <si>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</si>
  <si>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</si>
  <si>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</si>
  <si>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</si>
  <si>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</si>
  <si>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</si>
  <si>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</si>
  <si>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</si>
  <si>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</si>
  <si>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</si>
  <si>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</si>
  <si>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</si>
  <si>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</si>
  <si>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</si>
  <si>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</si>
  <si>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</si>
  <si>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</si>
  <si>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</si>
  <si>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</si>
  <si>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</si>
  <si>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</si>
  <si>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</si>
  <si>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</si>
  <si>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</si>
  <si>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</si>
  <si>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</si>
  <si>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</si>
  <si>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</si>
  <si>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</si>
  <si>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</si>
  <si>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</si>
  <si>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</si>
  <si>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</si>
  <si>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</si>
  <si>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</si>
  <si>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</si>
  <si>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</si>
  <si>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</si>
  <si>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</si>
  <si>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</si>
  <si>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</si>
  <si>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</si>
  <si>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</si>
  <si>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</si>
  <si>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</si>
  <si>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</si>
  <si>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</si>
  <si>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</si>
  <si>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</si>
  <si>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</si>
  <si>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</si>
  <si>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</si>
  <si>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</si>
  <si>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</si>
  <si>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</si>
  <si>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</si>
  <si>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</si>
  <si>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</si>
  <si>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</si>
  <si>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</si>
  <si>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</si>
  <si>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</si>
  <si>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</si>
  <si>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</si>
  <si>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</si>
  <si>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</si>
  <si>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</si>
  <si>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</si>
  <si>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</si>
  <si>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</si>
  <si>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</si>
  <si>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</si>
  <si>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</si>
  <si>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</si>
  <si>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</si>
  <si>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</si>
  <si>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</si>
  <si>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</si>
  <si>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</si>
  <si>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</si>
  <si>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</si>
  <si>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</si>
  <si>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</si>
  <si>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</si>
  <si>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</si>
  <si>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</si>
  <si>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</si>
  <si>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</si>
  <si>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</si>
  <si>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</si>
  <si>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</si>
  <si>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</si>
  <si>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</si>
  <si>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</si>
  <si>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</si>
  <si>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</si>
  <si>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</si>
  <si>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</si>
  <si>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</si>
  <si>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</si>
  <si>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</si>
  <si>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</si>
  <si>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</si>
  <si>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</si>
  <si>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</si>
  <si>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</si>
  <si>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</si>
  <si>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</si>
  <si>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</si>
  <si>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</si>
  <si>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</si>
  <si>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</si>
  <si>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</si>
  <si>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</si>
  <si>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</si>
  <si>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</si>
  <si>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</si>
  <si>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</si>
  <si>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</si>
  <si>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</si>
  <si>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</si>
  <si>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</si>
  <si>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</si>
  <si>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</si>
  <si>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</si>
  <si>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</si>
  <si>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</si>
  <si>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</si>
  <si>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</si>
  <si>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</si>
  <si>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</si>
  <si>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</si>
  <si>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</si>
  <si>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</si>
  <si>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</si>
  <si>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</si>
  <si>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</si>
  <si>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</si>
  <si>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</si>
  <si>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</si>
  <si>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</si>
  <si>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</si>
  <si>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</si>
  <si>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</si>
  <si>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</si>
  <si>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</si>
  <si>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</si>
  <si>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</si>
  <si>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</si>
  <si>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</si>
  <si>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</si>
  <si>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</si>
  <si>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</si>
  <si>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</si>
  <si>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</si>
  <si>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</si>
  <si>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</si>
  <si>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</si>
  <si>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</si>
  <si>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</si>
  <si>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</si>
  <si>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</si>
  <si>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</si>
  <si>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</si>
  <si>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</si>
  <si>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</si>
  <si>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</si>
  <si>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</si>
  <si>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</si>
  <si>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</si>
  <si>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</si>
  <si>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</si>
  <si>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</si>
  <si>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</si>
  <si>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</si>
  <si>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</si>
  <si>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</si>
  <si>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</si>
  <si>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</si>
  <si>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</si>
  <si>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</si>
  <si>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</si>
  <si>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</si>
  <si>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</si>
  <si>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</si>
  <si>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</si>
  <si>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</si>
  <si>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</si>
  <si>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</si>
  <si>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</si>
  <si>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</si>
  <si>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</si>
  <si>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</si>
  <si>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</si>
  <si>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</si>
  <si>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</si>
  <si>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</si>
  <si>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</si>
  <si>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</si>
  <si>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</si>
  <si>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</si>
  <si>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</si>
  <si>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</si>
  <si>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</si>
  <si>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</si>
  <si>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</si>
  <si>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</si>
  <si>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</si>
  <si>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</si>
  <si>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</si>
  <si>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</si>
  <si>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</si>
  <si>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</si>
  <si>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</si>
  <si>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</si>
  <si>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</si>
  <si>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</si>
  <si>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</si>
  <si>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</si>
  <si>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</si>
  <si>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</si>
  <si>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</si>
  <si>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</si>
  <si>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</si>
  <si>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</si>
  <si>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</si>
  <si>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</si>
  <si>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</si>
  <si>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</si>
  <si>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</si>
  <si>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</si>
  <si>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</si>
  <si>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</si>
  <si>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</si>
  <si>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</si>
  <si>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</si>
  <si>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</si>
  <si>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</si>
  <si>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</si>
  <si>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</si>
  <si>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</si>
  <si>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</si>
  <si>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</si>
  <si>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</si>
  <si>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</si>
  <si>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</si>
  <si>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</si>
  <si>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</si>
  <si>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</si>
  <si>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</si>
  <si>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</si>
  <si>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</si>
  <si>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</si>
  <si>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</si>
  <si>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</si>
  <si>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</si>
  <si>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</si>
  <si>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</si>
  <si>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</si>
  <si>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</si>
  <si>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</si>
  <si>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</si>
  <si>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</si>
  <si>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</si>
  <si>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</si>
  <si>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</si>
  <si>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</si>
  <si>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</si>
  <si>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</si>
  <si>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</si>
  <si>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</si>
  <si>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</si>
  <si>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</si>
  <si>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</si>
  <si>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</si>
  <si>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</si>
  <si>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</si>
  <si>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</si>
  <si>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</si>
  <si>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</si>
  <si>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</si>
  <si>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</si>
  <si>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</si>
  <si>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</si>
  <si>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</si>
  <si>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</si>
  <si>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</si>
  <si>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</si>
  <si>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</si>
  <si>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</si>
  <si>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</si>
  <si>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</si>
  <si>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</si>
  <si>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</si>
  <si>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</si>
  <si>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</si>
  <si>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</si>
  <si>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</si>
  <si>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</si>
  <si>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</si>
  <si>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</si>
  <si>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</si>
  <si>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</si>
  <si>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</si>
  <si>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</si>
  <si>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</si>
  <si>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</si>
  <si>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</si>
  <si>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</si>
  <si>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</si>
  <si>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</si>
  <si>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</si>
  <si>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</si>
  <si>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</si>
  <si>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</si>
  <si>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</si>
  <si>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</si>
  <si>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</si>
  <si>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</si>
  <si>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</si>
  <si>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</si>
  <si>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</si>
  <si>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</si>
  <si>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</si>
  <si>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</si>
  <si>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</si>
  <si>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</si>
  <si>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</si>
  <si>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</si>
  <si>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</si>
  <si>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</si>
  <si>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</si>
  <si>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</si>
  <si>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</si>
  <si>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</si>
  <si>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</si>
  <si>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</si>
  <si>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</si>
  <si>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</si>
  <si>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</si>
  <si>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</si>
  <si>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</si>
  <si>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</si>
  <si>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</si>
  <si>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</si>
  <si>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</si>
  <si>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</si>
  <si>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</si>
  <si>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</si>
  <si>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</si>
  <si>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</si>
  <si>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</si>
  <si>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</si>
  <si>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</si>
  <si>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</si>
  <si>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</si>
  <si>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</si>
  <si>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</si>
  <si>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</si>
  <si>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</si>
  <si>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</si>
  <si>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</si>
  <si>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</si>
  <si>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</si>
  <si>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</si>
  <si>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</si>
  <si>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</si>
  <si>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</si>
  <si>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</si>
  <si>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</si>
  <si>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</si>
  <si>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</si>
  <si>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</si>
  <si>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</si>
  <si>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</si>
  <si>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</si>
  <si>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</si>
  <si>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</si>
  <si>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</si>
  <si>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</si>
  <si>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</si>
  <si>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</si>
  <si>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</si>
  <si>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</si>
  <si>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</si>
  <si>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</si>
  <si>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</si>
  <si>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</si>
  <si>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</si>
  <si>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</si>
  <si>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</si>
  <si>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</si>
  <si>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</si>
  <si>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</si>
  <si>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</si>
  <si>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</si>
  <si>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</si>
  <si>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</si>
  <si>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</si>
  <si>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</si>
  <si>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</si>
  <si>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</si>
  <si>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</si>
  <si>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</si>
  <si>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</si>
  <si>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</si>
  <si>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</si>
  <si>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</si>
  <si>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</si>
  <si>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</si>
  <si>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</si>
  <si>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</si>
  <si>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</si>
  <si>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</si>
  <si>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</si>
  <si>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</si>
  <si>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</si>
  <si>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</si>
  <si>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</si>
  <si>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</si>
  <si>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</si>
  <si>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</si>
  <si>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</si>
  <si>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</si>
  <si>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</si>
  <si>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</si>
  <si>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</si>
  <si>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</si>
  <si>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</si>
  <si>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</si>
  <si>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</si>
  <si>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</si>
  <si>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</si>
  <si>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</si>
  <si>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</si>
  <si>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</si>
  <si>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</si>
  <si>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</si>
  <si>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</si>
  <si>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</si>
  <si>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</si>
  <si>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</si>
  <si>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</si>
  <si>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</si>
  <si>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</si>
  <si>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</si>
  <si>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</si>
  <si>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</si>
  <si>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</si>
  <si>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</si>
  <si>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</si>
  <si>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</si>
  <si>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</si>
  <si>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</si>
  <si>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</si>
  <si>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</si>
  <si>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</si>
  <si>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</si>
  <si>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</si>
  <si>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</si>
  <si>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</si>
  <si>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</si>
  <si>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</si>
  <si>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</si>
  <si>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</si>
  <si>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</si>
  <si>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</si>
  <si>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</si>
  <si>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</si>
  <si>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</si>
  <si>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</si>
  <si>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</si>
  <si>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</si>
  <si>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</si>
  <si>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</si>
  <si>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</si>
  <si>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</si>
  <si>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</si>
  <si>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</si>
  <si>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</si>
  <si>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</si>
  <si>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</si>
  <si>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</si>
  <si>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</si>
  <si>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</si>
  <si>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</si>
  <si>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</si>
  <si>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</si>
  <si>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</si>
  <si>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</si>
  <si>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</si>
  <si>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</si>
  <si>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</si>
  <si>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</si>
  <si>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</si>
  <si>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</si>
  <si>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</si>
  <si>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</si>
  <si>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</si>
  <si>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</si>
  <si>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</si>
  <si>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</si>
  <si>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</si>
  <si>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</si>
  <si>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</si>
  <si>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</si>
  <si>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</si>
  <si>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</si>
  <si>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</si>
  <si>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</si>
  <si>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</si>
  <si>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</si>
  <si>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</si>
  <si>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</si>
  <si>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</si>
  <si>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</si>
  <si>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</si>
  <si>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</si>
  <si>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</si>
  <si>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</si>
  <si>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</si>
  <si>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</si>
  <si>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</si>
  <si>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</si>
  <si>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</si>
  <si>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</si>
  <si>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</si>
  <si>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</si>
  <si>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</si>
  <si>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</si>
  <si>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</si>
  <si>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</si>
  <si>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</si>
  <si>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</si>
  <si>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</si>
  <si>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</si>
  <si>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</si>
  <si>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</si>
  <si>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</si>
  <si>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</si>
  <si>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</si>
  <si>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</si>
  <si>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</si>
  <si>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</si>
  <si>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</si>
  <si>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</si>
  <si>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</si>
  <si>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</si>
  <si>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</si>
  <si>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</si>
  <si>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</si>
  <si>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</si>
  <si>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</si>
  <si>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</si>
  <si>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</si>
  <si>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</si>
  <si>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</si>
  <si>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</si>
  <si>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</si>
  <si>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</si>
  <si>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</si>
  <si>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</si>
  <si>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</si>
  <si>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</si>
  <si>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</si>
  <si>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</si>
  <si>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</si>
  <si>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</si>
  <si>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</si>
  <si>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</si>
  <si>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</si>
  <si>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</si>
  <si>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</si>
  <si>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</si>
  <si>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</si>
  <si>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</si>
  <si>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</si>
  <si>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</si>
  <si>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</si>
  <si>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</si>
  <si>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</si>
  <si>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</si>
  <si>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</si>
  <si>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</si>
  <si>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</si>
  <si>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</si>
  <si>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</si>
  <si>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</si>
  <si>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</si>
  <si>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</si>
  <si>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</si>
  <si>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</si>
  <si>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</si>
  <si>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</si>
  <si>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</si>
  <si>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</si>
  <si>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</si>
  <si>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</si>
  <si>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</si>
  <si>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</si>
  <si>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</si>
  <si>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</si>
  <si>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</si>
  <si>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</si>
  <si>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</si>
  <si>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</si>
  <si>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</si>
  <si>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</si>
  <si>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</si>
  <si>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</si>
  <si>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</si>
  <si>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</si>
  <si>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</si>
  <si>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</si>
  <si>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</si>
  <si>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</si>
  <si>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</si>
  <si>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</si>
  <si>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</si>
  <si>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</si>
  <si>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</si>
  <si>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</si>
  <si>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</si>
  <si>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</si>
  <si>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</si>
  <si>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</si>
  <si>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</si>
  <si>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</si>
  <si>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</si>
  <si>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</si>
  <si>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</si>
  <si>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</si>
  <si>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</si>
  <si>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</si>
  <si>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</si>
  <si>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</si>
  <si>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</si>
  <si>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</si>
  <si>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</si>
  <si>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</si>
  <si>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</si>
  <si>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</si>
  <si>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</si>
  <si>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</si>
  <si>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</si>
  <si>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</si>
  <si>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</si>
  <si>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</si>
  <si>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</si>
  <si>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</si>
  <si>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</si>
  <si>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</si>
  <si>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</si>
  <si>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</si>
  <si>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</si>
  <si>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</si>
  <si>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</si>
  <si>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</si>
  <si>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</si>
  <si>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</si>
  <si>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</si>
  <si>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</si>
  <si>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</si>
  <si>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</si>
  <si>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</si>
  <si>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</si>
  <si>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</si>
  <si>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</si>
  <si>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</si>
  <si>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</si>
  <si>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</si>
  <si>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</si>
  <si>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</si>
  <si>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</si>
  <si>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</si>
  <si>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</si>
  <si>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</si>
  <si>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</si>
  <si>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</si>
  <si>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</si>
  <si>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</si>
  <si>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</si>
  <si>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</si>
  <si>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</si>
  <si>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</si>
  <si>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</si>
  <si>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</si>
  <si>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</si>
  <si>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</si>
  <si>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</si>
  <si>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</si>
  <si>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</si>
  <si>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</si>
  <si>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</si>
  <si>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</si>
  <si>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</si>
  <si>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</si>
  <si>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</si>
  <si>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</si>
  <si>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</si>
  <si>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</si>
  <si>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</si>
  <si>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</si>
  <si>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</si>
  <si>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</si>
  <si>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</si>
  <si>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</si>
  <si>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</si>
  <si>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</si>
  <si>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</si>
  <si>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</si>
  <si>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</si>
  <si>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</si>
  <si>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</si>
  <si>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</si>
  <si>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</si>
  <si>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</si>
  <si>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</si>
  <si>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</si>
  <si>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</si>
  <si>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</si>
  <si>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</si>
  <si>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</si>
  <si>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</si>
  <si>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</si>
  <si>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</si>
  <si>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</si>
  <si>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</si>
  <si>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</si>
  <si>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</si>
  <si>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</si>
  <si>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</si>
  <si>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</si>
  <si>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</si>
  <si>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</si>
  <si>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</si>
  <si>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</si>
  <si>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</si>
  <si>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</si>
  <si>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</si>
  <si>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</si>
  <si>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</si>
  <si>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</si>
  <si>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</si>
  <si>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</si>
  <si>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</si>
  <si>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</si>
  <si>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</si>
  <si>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</si>
  <si>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</si>
  <si>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</si>
  <si>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</si>
  <si>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</si>
  <si>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</si>
  <si>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</si>
  <si>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</si>
  <si>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</si>
  <si>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</si>
  <si>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</si>
  <si>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</si>
  <si>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</si>
  <si>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</si>
  <si>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</si>
  <si>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</si>
  <si>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</si>
  <si>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</si>
  <si>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</si>
  <si>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</si>
  <si>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</si>
  <si>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</si>
  <si>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</si>
  <si>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</si>
  <si>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</si>
  <si>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</si>
  <si>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</si>
  <si>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</si>
  <si>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</si>
  <si>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</si>
  <si>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</si>
  <si>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</si>
  <si>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</si>
  <si>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</si>
  <si>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</si>
  <si>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</si>
  <si>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</si>
  <si>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</si>
  <si>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</si>
  <si>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</si>
  <si>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</si>
  <si>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</si>
  <si>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</si>
  <si>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</si>
  <si>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</si>
  <si>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</si>
  <si>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</si>
  <si>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</si>
  <si>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</si>
  <si>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</si>
  <si>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</si>
  <si>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</si>
  <si>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</si>
  <si>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</si>
  <si>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</si>
  <si>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</si>
  <si>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</si>
  <si>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</si>
  <si>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</si>
  <si>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</si>
  <si>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</si>
  <si>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</si>
  <si>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</si>
  <si>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</si>
  <si>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</si>
  <si>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</si>
  <si>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</si>
  <si>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</si>
  <si>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</si>
  <si>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</si>
  <si>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</si>
  <si>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</si>
  <si>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</si>
  <si>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</si>
  <si>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</si>
  <si>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</si>
  <si>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</si>
  <si>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</si>
  <si>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</si>
  <si>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</si>
  <si>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</si>
  <si>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</si>
  <si>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</si>
  <si>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</si>
  <si>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</si>
  <si>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</si>
  <si>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</si>
  <si>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</si>
  <si>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</si>
  <si>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</si>
  <si>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</si>
  <si>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</si>
  <si>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</si>
  <si>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</si>
  <si>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</si>
  <si>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</si>
  <si>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</si>
  <si>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</si>
  <si>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</si>
  <si>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</si>
  <si>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</si>
  <si>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</si>
  <si>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</si>
  <si>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</si>
  <si>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</si>
  <si>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</si>
  <si>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</si>
  <si>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</si>
  <si>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</si>
  <si>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</si>
  <si>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</si>
  <si>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</si>
  <si>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</si>
  <si>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</si>
  <si>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</si>
  <si>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</si>
  <si>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</si>
  <si>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</si>
  <si>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</si>
  <si>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</si>
  <si>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</si>
  <si>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</si>
  <si>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</si>
  <si>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</si>
  <si>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</si>
  <si>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</si>
  <si>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</si>
  <si>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</si>
  <si>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</si>
  <si>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</si>
  <si>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</si>
  <si>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</si>
  <si>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</si>
  <si>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</si>
  <si>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</si>
  <si>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</si>
  <si>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</si>
  <si>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</si>
  <si>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</si>
  <si>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</si>
  <si>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</si>
  <si>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</si>
  <si>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</si>
  <si>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</si>
  <si>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</si>
  <si>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</si>
  <si>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</si>
  <si>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</si>
  <si>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</si>
  <si>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</si>
  <si>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</si>
  <si>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</si>
  <si>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</si>
  <si>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</si>
  <si>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</si>
  <si>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</si>
  <si>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</si>
  <si>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</si>
  <si>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</si>
  <si>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</si>
  <si>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</si>
  <si>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</si>
  <si>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</si>
  <si>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</si>
  <si>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</si>
  <si>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</si>
  <si>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</si>
  <si>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</si>
  <si>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</si>
  <si>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</si>
  <si>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</si>
  <si>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</si>
  <si>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</si>
  <si>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</si>
  <si>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</si>
  <si>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</si>
  <si>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</si>
  <si>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</si>
  <si>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</si>
  <si>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</si>
  <si>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</si>
  <si>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</si>
  <si>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</si>
  <si>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</si>
  <si>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</si>
  <si>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</si>
  <si>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</si>
  <si>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</si>
  <si>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</si>
  <si>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</si>
  <si>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</si>
  <si>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</si>
  <si>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</si>
  <si>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</si>
  <si>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</si>
  <si>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</si>
  <si>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</si>
  <si>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</si>
  <si>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</si>
  <si>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</si>
  <si>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</si>
  <si>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</si>
  <si>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</si>
  <si>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</si>
  <si>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</si>
  <si>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</si>
  <si>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</si>
  <si>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</si>
  <si>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</si>
  <si>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</si>
  <si>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</si>
  <si>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</si>
  <si>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</si>
  <si>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</si>
  <si>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</si>
  <si>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</si>
  <si>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</si>
  <si>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</si>
  <si>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</si>
  <si>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</si>
  <si>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</si>
  <si>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</si>
  <si>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</si>
  <si>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</si>
  <si>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</si>
  <si>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</si>
  <si>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</si>
  <si>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</si>
  <si>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</si>
  <si>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</si>
  <si>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</si>
  <si>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</si>
  <si>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</si>
  <si>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</si>
  <si>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</si>
  <si>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</si>
  <si>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</si>
  <si>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</si>
  <si>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</si>
  <si>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</si>
  <si>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</si>
  <si>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</si>
  <si>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</si>
  <si>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</si>
  <si>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</si>
  <si>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</si>
  <si>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</si>
  <si>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</si>
  <si>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</si>
  <si>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</si>
  <si>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</si>
  <si>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</si>
  <si>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</si>
  <si>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</si>
  <si>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</si>
  <si>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</si>
  <si>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</si>
  <si>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</si>
  <si>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</si>
  <si>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</si>
  <si>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</si>
  <si>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</si>
  <si>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</si>
  <si>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</si>
  <si>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</si>
  <si>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</si>
  <si>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</si>
  <si>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</si>
  <si>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</si>
  <si>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</si>
  <si>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</si>
  <si>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</si>
  <si>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</si>
  <si>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</si>
  <si>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</si>
  <si>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</si>
  <si>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</si>
  <si>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</si>
  <si>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</si>
  <si>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</si>
  <si>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</si>
  <si>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</si>
  <si>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</si>
  <si>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</si>
  <si>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</si>
  <si>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</si>
  <si>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</si>
  <si>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</si>
  <si>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</si>
  <si>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</si>
  <si>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</si>
  <si>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</si>
  <si>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</si>
  <si>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</si>
  <si>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</si>
  <si>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</si>
  <si>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</si>
  <si>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</si>
  <si>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</si>
  <si>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</si>
  <si>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</si>
  <si>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</si>
  <si>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</si>
  <si>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</si>
  <si>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</si>
  <si>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</si>
  <si>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</si>
  <si>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</si>
  <si>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</si>
  <si>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</si>
  <si>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</si>
  <si>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</si>
  <si>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</si>
  <si>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</si>
  <si>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</si>
  <si>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</si>
  <si>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</si>
  <si>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</si>
  <si>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</si>
  <si>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</si>
  <si>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</si>
  <si>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</si>
  <si>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</si>
  <si>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</si>
  <si>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</si>
  <si>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</si>
  <si>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</si>
  <si>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</si>
  <si>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</si>
  <si>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</si>
  <si>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</si>
  <si>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</si>
  <si>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</si>
  <si>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</si>
  <si>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</si>
  <si>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</si>
  <si>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</si>
  <si>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</si>
  <si>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</si>
  <si>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</si>
  <si>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</si>
  <si>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</si>
  <si>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</si>
  <si>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</si>
  <si>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</si>
  <si>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</si>
  <si>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</si>
  <si>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</si>
  <si>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</si>
  <si>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</si>
  <si>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</si>
  <si>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</si>
  <si>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</si>
  <si>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</si>
  <si>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</si>
  <si>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</si>
  <si>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</si>
  <si>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</si>
  <si>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</si>
  <si>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</si>
  <si>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</si>
  <si>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</si>
  <si>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</si>
  <si>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</si>
  <si>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</si>
  <si>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</si>
  <si>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</si>
  <si>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</si>
  <si>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</si>
  <si>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</si>
  <si>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</si>
  <si>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</si>
  <si>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</si>
  <si>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</si>
  <si>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</si>
  <si>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</si>
  <si>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</si>
  <si>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</si>
  <si>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</si>
  <si>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</si>
  <si>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</si>
  <si>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</si>
  <si>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</si>
  <si>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</si>
  <si>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</si>
  <si>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</si>
  <si>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</si>
  <si>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</si>
  <si>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</si>
  <si>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</si>
  <si>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</si>
  <si>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</si>
  <si>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</si>
  <si>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</si>
  <si>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</si>
  <si>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</si>
  <si>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</si>
  <si>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</si>
  <si>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</si>
  <si>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</si>
  <si>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</si>
  <si>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</si>
  <si>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</si>
  <si>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</si>
  <si>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</si>
  <si>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</si>
  <si>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</si>
  <si>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</si>
  <si>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</si>
  <si>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</si>
  <si>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</si>
  <si>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</si>
  <si>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</si>
  <si>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</si>
  <si>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</si>
  <si>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</si>
  <si>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</si>
  <si>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</si>
  <si>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</si>
  <si>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</si>
  <si>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</si>
  <si>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</si>
  <si>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</si>
  <si>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</si>
  <si>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</si>
  <si>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</si>
  <si>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</si>
  <si>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</si>
  <si>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</si>
  <si>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</si>
  <si>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</si>
  <si>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</si>
  <si>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</si>
  <si>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</si>
  <si>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</si>
  <si>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</si>
  <si>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</si>
  <si>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</si>
  <si>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</si>
  <si>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</si>
  <si>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</si>
  <si>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</si>
  <si>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</si>
  <si>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</si>
  <si>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</si>
  <si>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</si>
  <si>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</si>
  <si>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</si>
  <si>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</si>
  <si>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</si>
  <si>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</si>
  <si>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</si>
  <si>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</si>
  <si>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</si>
  <si>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</si>
  <si>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</si>
  <si>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</si>
  <si>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</si>
  <si>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</si>
  <si>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</si>
  <si>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</si>
  <si>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</si>
  <si>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</si>
  <si>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</si>
  <si>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</si>
  <si>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</si>
  <si>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</si>
  <si>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</si>
  <si>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</si>
  <si>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</si>
  <si>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</si>
  <si>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</si>
  <si>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</si>
  <si>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</si>
  <si>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</si>
  <si>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</si>
  <si>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</si>
  <si>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</si>
  <si>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</si>
  <si>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</si>
  <si>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</si>
  <si>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</si>
  <si>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</si>
  <si>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</si>
  <si>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</si>
  <si>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</si>
  <si>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</si>
  <si>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</si>
  <si>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</si>
  <si>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</si>
  <si>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</si>
  <si>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</si>
  <si>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</si>
  <si>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</si>
  <si>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</si>
  <si>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</si>
  <si>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</si>
  <si>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</si>
  <si>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</si>
  <si>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</si>
  <si>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</si>
  <si>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</si>
  <si>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</si>
  <si>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</si>
  <si>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</si>
  <si>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</si>
  <si>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</si>
  <si>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</si>
  <si>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</si>
  <si>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</si>
  <si>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</si>
  <si>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</si>
  <si>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</si>
  <si>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</si>
  <si>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</si>
  <si>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</si>
  <si>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</si>
  <si>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</si>
  <si>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</si>
  <si>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</si>
  <si>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</si>
  <si>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</si>
  <si>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</si>
  <si>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</si>
  <si>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</si>
  <si>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</si>
  <si>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</si>
  <si>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</si>
  <si>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</si>
  <si>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</si>
  <si>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</si>
  <si>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</si>
  <si>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</si>
  <si>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</si>
  <si>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</si>
  <si>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</si>
  <si>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</si>
  <si>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</si>
  <si>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</si>
  <si>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</si>
  <si>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</si>
  <si>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</si>
  <si>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</si>
  <si>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</si>
  <si>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</si>
  <si>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</si>
  <si>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</si>
  <si>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</si>
  <si>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</si>
  <si>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</si>
  <si>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</si>
  <si>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</si>
  <si>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</si>
  <si>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</si>
  <si>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</si>
  <si>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</si>
  <si>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</si>
  <si>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</si>
  <si>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</si>
  <si>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</si>
  <si>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</si>
  <si>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</si>
  <si>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</si>
  <si>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</si>
  <si>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</si>
  <si>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</si>
  <si>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</si>
  <si>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</si>
  <si>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</si>
  <si>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</si>
  <si>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</si>
  <si>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</si>
  <si>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</si>
  <si>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</si>
  <si>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</si>
  <si>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</si>
  <si>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</si>
  <si>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</si>
  <si>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</si>
  <si>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</si>
  <si>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</si>
  <si>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</si>
  <si>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</si>
  <si>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</si>
  <si>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</si>
  <si>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</si>
  <si>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</si>
  <si>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</si>
  <si>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</si>
  <si>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</si>
  <si>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</si>
  <si>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</si>
  <si>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</si>
  <si>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</si>
  <si>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</si>
  <si>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</si>
  <si>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</si>
  <si>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</si>
  <si>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</si>
  <si>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</si>
  <si>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</si>
  <si>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</si>
  <si>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</si>
  <si>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</si>
  <si>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</si>
  <si>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</si>
  <si>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</si>
  <si>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</si>
  <si>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</si>
  <si>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</si>
  <si>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</si>
  <si>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</si>
  <si>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</si>
  <si>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</si>
  <si>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</si>
  <si>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</si>
  <si>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</si>
  <si>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</si>
  <si>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</si>
  <si>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</si>
  <si>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</si>
  <si>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</si>
  <si>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</si>
  <si>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</si>
  <si>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</si>
  <si>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</si>
  <si>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</si>
  <si>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</si>
  <si>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</si>
  <si>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</si>
  <si>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</si>
  <si>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</si>
  <si>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</si>
  <si>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</si>
  <si>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</si>
  <si>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</si>
  <si>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</si>
  <si>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</si>
  <si>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</si>
  <si>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</si>
  <si>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</si>
  <si>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</si>
  <si>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</si>
  <si>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</si>
  <si>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</si>
  <si>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</si>
  <si>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</si>
  <si>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</si>
  <si>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</si>
  <si>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</si>
  <si>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</si>
  <si>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</si>
  <si>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</si>
  <si>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</si>
  <si>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</si>
  <si>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</si>
  <si>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</si>
  <si>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</si>
  <si>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</si>
  <si>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</si>
  <si>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</si>
  <si>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</si>
  <si>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</si>
  <si>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</si>
  <si>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</si>
  <si>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</si>
  <si>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</si>
  <si>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</si>
  <si>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</si>
  <si>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</si>
  <si>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</si>
  <si>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</si>
  <si>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</si>
  <si>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</si>
  <si>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</si>
  <si>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</si>
  <si>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</si>
  <si>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</si>
  <si>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</si>
  <si>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</si>
  <si>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</si>
  <si>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</si>
  <si>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</si>
  <si>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</si>
  <si>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</si>
  <si>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</si>
  <si>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</si>
  <si>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</si>
  <si>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</si>
  <si>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</si>
  <si>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</si>
  <si>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</si>
  <si>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</si>
  <si>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</si>
  <si>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</si>
  <si>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</si>
  <si>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</si>
  <si>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</si>
  <si>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</si>
  <si>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</si>
  <si>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</si>
  <si>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</si>
  <si>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</si>
  <si>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</si>
  <si>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</si>
  <si>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</si>
  <si>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</si>
  <si>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</si>
  <si>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</si>
  <si>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</si>
  <si>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</si>
  <si>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</si>
  <si>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</si>
  <si>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</si>
  <si>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</si>
  <si>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</si>
  <si>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</si>
  <si>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</si>
  <si>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</si>
  <si>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</si>
  <si>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</si>
  <si>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</si>
  <si>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</si>
  <si>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</si>
  <si>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</si>
  <si>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</si>
  <si>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</si>
  <si>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</si>
  <si>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</si>
  <si>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</si>
  <si>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</si>
  <si>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</si>
  <si>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</si>
  <si>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</si>
  <si>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</si>
  <si>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</si>
  <si>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</si>
  <si>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</si>
  <si>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</si>
  <si>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</si>
  <si>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</si>
  <si>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</si>
  <si>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</si>
  <si>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</si>
  <si>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</si>
  <si>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</si>
  <si>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</si>
  <si>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</si>
  <si>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</si>
  <si>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</si>
  <si>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</si>
  <si>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</si>
  <si>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</si>
  <si>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</si>
  <si>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</si>
  <si>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</si>
  <si>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</si>
  <si>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</si>
  <si>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</si>
  <si>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</si>
  <si>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</si>
  <si>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</si>
  <si>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</si>
  <si>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</si>
  <si>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</si>
  <si>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</si>
  <si>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</si>
  <si>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</si>
  <si>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</si>
  <si>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</si>
  <si>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</si>
  <si>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</si>
  <si>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</si>
  <si>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</si>
  <si>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</si>
  <si>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</si>
  <si>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</si>
  <si>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</si>
  <si>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</si>
  <si>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</si>
  <si>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</si>
  <si>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</si>
  <si>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</si>
  <si>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</si>
  <si>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</si>
  <si>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</si>
  <si>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</si>
  <si>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</si>
  <si>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</si>
  <si>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</si>
  <si>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</si>
  <si>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</si>
  <si>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</si>
  <si>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</si>
  <si>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</si>
  <si>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</si>
  <si>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</si>
  <si>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</si>
  <si>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</si>
  <si>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</si>
  <si>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</si>
  <si>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</si>
  <si>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</si>
  <si>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</si>
  <si>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</si>
  <si>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</si>
  <si>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</si>
  <si>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</si>
  <si>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</si>
  <si>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</si>
  <si>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</si>
  <si>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</si>
  <si>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</si>
  <si>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</si>
  <si>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</si>
  <si>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</si>
  <si>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</si>
  <si>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</si>
  <si>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</si>
  <si>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</si>
  <si>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</si>
  <si>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</si>
  <si>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</si>
  <si>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</si>
  <si>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</si>
  <si>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</si>
  <si>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</si>
  <si>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</si>
  <si>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</si>
  <si>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</si>
  <si>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</si>
  <si>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</si>
  <si>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</si>
  <si>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</si>
  <si>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</si>
  <si>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</si>
  <si>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</si>
  <si>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</si>
  <si>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</si>
  <si>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</si>
  <si>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</si>
  <si>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</si>
  <si>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</si>
  <si>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</si>
  <si>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</si>
  <si>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</si>
  <si>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</si>
  <si>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</si>
  <si>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</si>
  <si>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</si>
  <si>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</si>
  <si>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</si>
  <si>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</si>
  <si>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</si>
  <si>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</si>
  <si>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</si>
  <si>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</si>
  <si>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</si>
  <si>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</si>
  <si>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</si>
  <si>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</si>
  <si>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</si>
  <si>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</si>
  <si>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</si>
  <si>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</si>
  <si>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</si>
  <si>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</si>
  <si>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</si>
  <si>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</si>
  <si>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</si>
  <si>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</si>
  <si>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</si>
  <si>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</si>
  <si>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</si>
  <si>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</si>
  <si>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</si>
  <si>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</si>
  <si>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</si>
  <si>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</si>
  <si>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</si>
  <si>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</si>
  <si>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</si>
  <si>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</si>
  <si>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</si>
  <si>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</si>
  <si>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</si>
  <si>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</si>
  <si>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</si>
  <si>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</si>
  <si>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</si>
  <si>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</si>
  <si>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</si>
  <si>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</si>
  <si>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</si>
  <si>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</si>
  <si>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</si>
  <si>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</si>
  <si>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</si>
  <si>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</si>
  <si>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</si>
  <si>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</si>
  <si>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</si>
  <si>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</si>
  <si>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</si>
  <si>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</si>
  <si>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</si>
  <si>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</si>
  <si>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</si>
  <si>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</si>
  <si>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</si>
  <si>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</si>
  <si>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</si>
  <si>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</si>
  <si>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</si>
  <si>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</si>
  <si>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</si>
  <si>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</si>
  <si>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</si>
  <si>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</si>
  <si>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</si>
  <si>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</si>
  <si>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</si>
  <si>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</si>
  <si>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</si>
  <si>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</si>
  <si>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</si>
  <si>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</si>
  <si>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</si>
  <si>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</si>
  <si>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</si>
  <si>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</si>
  <si>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</si>
  <si>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</si>
  <si>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</si>
  <si>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</si>
  <si>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</si>
  <si>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</si>
  <si>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</si>
  <si>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</si>
  <si>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</si>
  <si>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</si>
  <si>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</si>
  <si>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</si>
  <si>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</si>
  <si>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</si>
  <si>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</si>
  <si>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</si>
  <si>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</si>
  <si>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</si>
  <si>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</si>
  <si>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</si>
  <si>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</si>
  <si>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</si>
  <si>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</si>
  <si>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</si>
  <si>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</si>
  <si>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</si>
  <si>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</si>
  <si>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</si>
  <si>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</si>
  <si>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</si>
  <si>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</si>
  <si>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</si>
  <si>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</si>
  <si>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</si>
  <si>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</si>
  <si>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</si>
  <si>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</si>
  <si>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</si>
  <si>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</si>
  <si>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</si>
  <si>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</si>
  <si>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</si>
  <si>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</si>
  <si>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</si>
  <si>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</si>
  <si>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</si>
  <si>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</si>
  <si>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</si>
  <si>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</si>
  <si>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</si>
  <si>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</si>
  <si>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</si>
  <si>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</si>
  <si>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</si>
  <si>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</si>
  <si>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</si>
  <si>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</si>
  <si>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</si>
  <si>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</si>
  <si>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</si>
  <si>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</si>
  <si>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</si>
  <si>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</si>
  <si>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</si>
  <si>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</si>
  <si>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</si>
  <si>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</si>
  <si>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</si>
  <si>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</si>
  <si>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</si>
  <si>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</si>
  <si>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</si>
  <si>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</si>
  <si>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</si>
  <si>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</si>
  <si>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</si>
  <si>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</si>
  <si>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</si>
  <si>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</si>
  <si>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</si>
  <si>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</si>
  <si>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</si>
  <si>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</si>
  <si>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</si>
  <si>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</si>
  <si>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</si>
  <si>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</si>
  <si>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</si>
  <si>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</si>
  <si>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</si>
  <si>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</si>
  <si>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</si>
  <si>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</si>
  <si>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</si>
  <si>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</si>
  <si>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</si>
  <si>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</si>
  <si>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</si>
  <si>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</si>
  <si>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</si>
  <si>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</si>
  <si>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</si>
  <si>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</si>
  <si>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</si>
  <si>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</si>
  <si>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</si>
  <si>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</si>
  <si>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</si>
  <si>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</si>
  <si>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</si>
  <si>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</si>
  <si>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</si>
  <si>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</si>
  <si>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</si>
  <si>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</si>
  <si>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</si>
  <si>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</si>
  <si>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</si>
  <si>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</si>
  <si>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</si>
  <si>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</si>
  <si>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</si>
  <si>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</si>
  <si>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</si>
  <si>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</si>
  <si>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</si>
  <si>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</si>
  <si>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</si>
  <si>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</si>
  <si>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</si>
  <si>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</si>
  <si>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</si>
  <si>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</si>
  <si>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</si>
  <si>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</si>
  <si>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</si>
  <si>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</si>
  <si>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</si>
  <si>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</si>
  <si>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</si>
  <si>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</si>
  <si>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</si>
  <si>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</si>
  <si>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</si>
  <si>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</si>
  <si>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</si>
  <si>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</si>
  <si>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</si>
  <si>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</si>
  <si>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</si>
  <si>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</si>
  <si>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</si>
  <si>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</si>
  <si>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</si>
  <si>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</si>
  <si>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</si>
  <si>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</si>
  <si>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</si>
  <si>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</si>
  <si>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</si>
  <si>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</si>
  <si>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</si>
  <si>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</si>
  <si>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</si>
  <si>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</si>
  <si>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</si>
  <si>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</si>
  <si>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</si>
  <si>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</si>
  <si>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</si>
  <si>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</si>
  <si>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</si>
  <si>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</si>
  <si>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</si>
  <si>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</si>
  <si>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</si>
  <si>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</si>
  <si>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</si>
  <si>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</si>
  <si>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</si>
  <si>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</si>
  <si>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</si>
  <si>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</si>
  <si>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</si>
  <si>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</si>
  <si>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</si>
  <si>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</si>
  <si>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</si>
  <si>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</si>
  <si>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</si>
  <si>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</si>
  <si>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</si>
  <si>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</si>
  <si>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</si>
  <si>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</si>
  <si>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</si>
  <si>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</si>
  <si>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</si>
  <si>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</si>
  <si>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</si>
  <si>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</si>
  <si>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</si>
  <si>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</si>
  <si>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</si>
  <si>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</si>
  <si>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</si>
  <si>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</si>
  <si>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</si>
  <si>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</si>
  <si>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</si>
  <si>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</si>
  <si>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</si>
  <si>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</si>
  <si>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</si>
  <si>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</si>
  <si>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</si>
  <si>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</si>
  <si>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</si>
  <si>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</si>
  <si>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</si>
  <si>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</si>
  <si>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</si>
  <si>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</si>
  <si>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</si>
  <si>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</si>
  <si>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</si>
  <si>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</si>
  <si>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</si>
  <si>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</si>
  <si>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</si>
  <si>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</si>
  <si>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</si>
  <si>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</si>
  <si>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</si>
  <si>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</si>
  <si>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</si>
  <si>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</si>
  <si>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</si>
  <si>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</si>
  <si>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</si>
  <si>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</si>
  <si>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</si>
  <si>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</si>
  <si>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</si>
  <si>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</si>
  <si>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</si>
  <si>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</si>
  <si>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</si>
  <si>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</si>
  <si>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</si>
  <si>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</si>
  <si>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</si>
  <si>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</si>
  <si>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</si>
  <si>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</si>
  <si>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</si>
  <si>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</si>
  <si>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</si>
  <si>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</si>
  <si>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</si>
  <si>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</si>
  <si>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</si>
  <si>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</si>
  <si>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</si>
  <si>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</si>
  <si>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</si>
  <si>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</si>
  <si>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</si>
  <si>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</si>
  <si>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</si>
  <si>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</si>
  <si>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</si>
  <si>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</si>
  <si>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</si>
  <si>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</si>
  <si>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</si>
  <si>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</si>
  <si>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</si>
  <si>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</si>
  <si>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</si>
  <si>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</si>
  <si>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</si>
  <si>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</si>
  <si>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</si>
  <si>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</si>
  <si>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</si>
  <si>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</si>
  <si>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</si>
  <si>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</si>
  <si>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</si>
  <si>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</si>
  <si>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</si>
  <si>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</si>
  <si>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</si>
  <si>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</si>
  <si>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</si>
  <si>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</si>
  <si>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</si>
  <si>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</si>
  <si>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</si>
  <si>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</si>
  <si>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</si>
  <si>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</si>
  <si>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</si>
  <si>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</si>
  <si>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</si>
  <si>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</si>
  <si>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</si>
  <si>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</si>
  <si>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</si>
  <si>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</si>
  <si>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</si>
  <si>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</si>
  <si>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</si>
  <si>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</si>
  <si>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</si>
  <si>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</si>
  <si>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</si>
  <si>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</si>
  <si>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</si>
  <si>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</si>
  <si>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</si>
  <si>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</si>
  <si>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</si>
  <si>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</si>
  <si>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</si>
  <si>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</si>
  <si>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</si>
  <si>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</si>
  <si>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</si>
  <si>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</si>
  <si>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</si>
  <si>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</si>
  <si>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</si>
  <si>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</si>
  <si>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</si>
  <si>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</si>
  <si>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</si>
  <si>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</si>
  <si>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</si>
  <si>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</si>
  <si>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</si>
  <si>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</si>
  <si>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</si>
  <si>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</si>
  <si>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</si>
  <si>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</si>
  <si>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</si>
  <si>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</si>
  <si>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</si>
  <si>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</si>
  <si>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</si>
  <si>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</si>
  <si>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</si>
  <si>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</si>
  <si>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</si>
  <si>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</si>
  <si>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</si>
  <si>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</si>
  <si>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</si>
  <si>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</si>
  <si>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</si>
  <si>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</si>
  <si>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</si>
  <si>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</si>
  <si>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</si>
  <si>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</si>
  <si>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</si>
  <si>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</si>
  <si>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</si>
  <si>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</si>
  <si>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</si>
  <si>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</si>
  <si>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</si>
  <si>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</si>
  <si>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</si>
  <si>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</si>
  <si>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</si>
  <si>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</si>
  <si>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</si>
  <si>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</si>
  <si>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</si>
  <si>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</si>
  <si>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</si>
  <si>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</si>
  <si>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</si>
  <si>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</si>
  <si>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</si>
  <si>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</si>
  <si>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</si>
  <si>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</si>
  <si>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</si>
  <si>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</si>
  <si>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</si>
  <si>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</si>
  <si>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</si>
  <si>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</si>
  <si>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</si>
  <si>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</si>
  <si>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</si>
  <si>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</si>
  <si>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</si>
  <si>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</si>
  <si>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</si>
  <si>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</si>
  <si>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</si>
  <si>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</si>
  <si>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</si>
  <si>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</si>
  <si>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</si>
  <si>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</si>
  <si>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</si>
  <si>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</si>
  <si>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</si>
  <si>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</si>
  <si>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</si>
  <si>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</si>
  <si>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</si>
  <si>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</si>
  <si>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</si>
  <si>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</si>
  <si>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</si>
  <si>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</si>
  <si>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</si>
  <si>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</si>
  <si>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</si>
  <si>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</si>
  <si>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</si>
  <si>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</si>
  <si>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</si>
  <si>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</si>
  <si>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</si>
  <si>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</si>
  <si>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</si>
  <si>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</si>
  <si>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</si>
  <si>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</si>
  <si>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</si>
  <si>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</si>
  <si>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</si>
  <si>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</si>
  <si>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</si>
  <si>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</si>
  <si>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</si>
  <si>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</si>
  <si>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</si>
  <si>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</si>
  <si>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</si>
  <si>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</si>
  <si>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</si>
  <si>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</si>
  <si>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</si>
  <si>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</si>
  <si>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</si>
  <si>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</si>
  <si>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</si>
  <si>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</si>
  <si>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</si>
  <si>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</si>
  <si>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</si>
  <si>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</si>
  <si>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</si>
  <si>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</si>
  <si>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</si>
  <si>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</si>
  <si>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</si>
  <si>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</si>
  <si>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</si>
  <si>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</si>
  <si>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</si>
  <si>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</si>
  <si>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</si>
  <si>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</si>
  <si>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</si>
  <si>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</si>
  <si>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</si>
  <si>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</si>
  <si>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</si>
  <si>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</si>
  <si>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</si>
  <si>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</si>
  <si>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</si>
  <si>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</si>
  <si>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</si>
  <si>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</si>
  <si>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</si>
  <si>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</si>
  <si>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</si>
  <si>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</si>
  <si>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</si>
  <si>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</si>
  <si>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</si>
  <si>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</si>
  <si>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</si>
  <si>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</si>
  <si>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</si>
  <si>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</si>
  <si>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</si>
  <si>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</si>
  <si>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</si>
  <si>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</si>
  <si>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</si>
  <si>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</si>
  <si>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</si>
  <si>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</si>
  <si>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</si>
  <si>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</si>
  <si>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</si>
  <si>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</si>
  <si>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</si>
  <si>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</si>
  <si>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</si>
  <si>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</si>
  <si>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</si>
  <si>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</si>
  <si>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</si>
  <si>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</si>
  <si>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</si>
  <si>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</si>
  <si>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</si>
  <si>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</si>
  <si>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</si>
  <si>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</si>
  <si>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</si>
  <si>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</si>
  <si>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</si>
  <si>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</si>
  <si>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</si>
  <si>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</si>
  <si>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</si>
  <si>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</si>
  <si>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</si>
  <si>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</si>
  <si>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</si>
  <si>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</si>
  <si>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</si>
  <si>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</si>
  <si>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</si>
  <si>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</si>
  <si>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</si>
  <si>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</si>
  <si>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</si>
  <si>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</si>
  <si>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</si>
  <si>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</si>
  <si>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</si>
  <si>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</si>
  <si>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</si>
  <si>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</si>
  <si>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</si>
  <si>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</si>
  <si>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</si>
  <si>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</si>
  <si>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</si>
  <si>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</si>
  <si>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</si>
  <si>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</si>
  <si>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</si>
  <si>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</si>
  <si>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</si>
  <si>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</si>
  <si>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</si>
  <si>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</si>
  <si>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</si>
  <si>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</si>
  <si>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</si>
  <si>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</si>
  <si>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</si>
  <si>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</si>
  <si>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</si>
  <si>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</si>
  <si>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</si>
  <si>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</si>
  <si>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</si>
  <si>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</si>
  <si>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</si>
  <si>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</si>
  <si>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</si>
  <si>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</si>
  <si>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</si>
  <si>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</si>
  <si>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</si>
  <si>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</si>
  <si>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</si>
  <si>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</si>
  <si>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</si>
  <si>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</si>
  <si>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</si>
  <si>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</si>
  <si>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</si>
  <si>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</si>
  <si>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</si>
  <si>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</si>
  <si>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</si>
  <si>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</si>
  <si>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</si>
  <si>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</si>
  <si>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</si>
  <si>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</si>
  <si>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</si>
  <si>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</si>
  <si>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</si>
  <si>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</si>
  <si>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</si>
  <si>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</si>
  <si>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</si>
  <si>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</si>
  <si>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</si>
  <si>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</si>
  <si>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</si>
  <si>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</si>
  <si>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</si>
  <si>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</si>
  <si>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</si>
  <si>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</si>
  <si>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</si>
  <si>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</si>
  <si>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</si>
  <si>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</si>
  <si>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</si>
  <si>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</si>
  <si>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</si>
  <si>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</si>
  <si>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</si>
  <si>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</si>
  <si>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</si>
  <si>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</si>
  <si>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</si>
  <si>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</si>
  <si>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</si>
  <si>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</si>
  <si>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</si>
  <si>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</si>
  <si>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</si>
  <si>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</si>
  <si>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</si>
  <si>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</si>
  <si>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</si>
  <si>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</si>
  <si>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</si>
  <si>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</si>
  <si>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</si>
  <si>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</si>
  <si>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</si>
  <si>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</si>
  <si>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</si>
  <si>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</si>
  <si>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</si>
  <si>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</si>
  <si>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</si>
  <si>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</si>
  <si>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</si>
  <si>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</si>
  <si>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</si>
  <si>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</si>
  <si>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</si>
  <si>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</si>
  <si>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</si>
  <si>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</si>
  <si>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</si>
  <si>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</si>
  <si>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</si>
  <si>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</si>
  <si>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</si>
  <si>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</si>
  <si>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</si>
  <si>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</si>
  <si>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</si>
  <si>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</si>
  <si>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</si>
  <si>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</si>
  <si>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</si>
  <si>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</si>
  <si>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</si>
  <si>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</si>
  <si>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</si>
  <si>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</si>
  <si>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</si>
  <si>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</si>
  <si>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</si>
  <si>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</si>
  <si>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</si>
  <si>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</si>
  <si>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</si>
  <si>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</si>
  <si>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</si>
  <si>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</si>
  <si>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</si>
  <si>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</si>
  <si>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</si>
  <si>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</si>
  <si>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</si>
  <si>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</si>
  <si>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</si>
  <si>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</si>
  <si>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</si>
  <si>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</si>
  <si>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</si>
  <si>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</si>
  <si>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</si>
  <si>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</si>
  <si>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</si>
  <si>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</si>
  <si>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</si>
  <si>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</si>
  <si>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</si>
  <si>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</si>
  <si>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</si>
  <si>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</si>
  <si>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</si>
  <si>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</si>
  <si>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</si>
  <si>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</si>
  <si>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</si>
  <si>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</si>
  <si>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</si>
  <si>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</si>
  <si>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</si>
  <si>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</si>
  <si>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</si>
  <si>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</si>
  <si>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</si>
  <si>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</si>
  <si>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</si>
  <si>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</si>
  <si>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</si>
  <si>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</si>
  <si>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</si>
  <si>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</si>
  <si>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</si>
  <si>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</si>
  <si>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</si>
  <si>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</si>
  <si>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</si>
  <si>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</si>
  <si>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</si>
  <si>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</si>
  <si>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</si>
  <si>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</si>
  <si>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</si>
  <si>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</si>
  <si>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</si>
  <si>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</si>
  <si>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</si>
  <si>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</si>
  <si>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</si>
  <si>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</si>
  <si>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</si>
  <si>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</si>
  <si>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</si>
  <si>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</si>
  <si>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</si>
  <si>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</si>
  <si>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</si>
  <si>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</si>
  <si>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</si>
  <si>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</si>
  <si>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</si>
  <si>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</si>
  <si>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</si>
  <si>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</si>
  <si>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</si>
  <si>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</si>
  <si>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</si>
  <si>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</si>
  <si>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</si>
  <si>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</si>
  <si>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</si>
  <si>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</si>
  <si>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</si>
  <si>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</si>
  <si>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</si>
  <si>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</si>
  <si>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</si>
  <si>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</si>
  <si>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</si>
  <si>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</si>
  <si>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</si>
  <si>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</si>
  <si>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</si>
  <si>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</si>
  <si>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</si>
  <si>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</si>
  <si>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</si>
  <si>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</si>
  <si>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</si>
  <si>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</si>
  <si>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</si>
  <si>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</si>
  <si>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</si>
  <si>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</si>
  <si>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</si>
  <si>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</si>
  <si>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</si>
  <si>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</si>
  <si>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</si>
  <si>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</si>
  <si>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</si>
  <si>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</si>
  <si>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</si>
  <si>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</si>
  <si>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</si>
  <si>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</si>
  <si>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</si>
  <si>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</si>
  <si>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</si>
  <si>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</si>
  <si>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</si>
  <si>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</si>
  <si>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</si>
  <si>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</si>
  <si>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</si>
  <si>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</si>
  <si>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</si>
  <si>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</si>
  <si>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</si>
  <si>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</si>
  <si>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</si>
  <si>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</si>
  <si>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</si>
  <si>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</si>
  <si>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</si>
  <si>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</si>
  <si>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</si>
  <si>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</si>
  <si>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</si>
  <si>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</si>
  <si>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</si>
  <si>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</si>
  <si>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</si>
  <si>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</si>
  <si>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</si>
  <si>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</si>
  <si>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</si>
  <si>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</si>
  <si>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</si>
  <si>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</si>
  <si>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</si>
  <si>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</si>
  <si>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</si>
  <si>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</si>
  <si>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</si>
  <si>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</si>
  <si>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</si>
  <si>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</si>
  <si>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</si>
  <si>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</si>
  <si>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</si>
  <si>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</si>
  <si>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</si>
  <si>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</si>
  <si>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</si>
  <si>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</si>
  <si>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</si>
  <si>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</si>
  <si>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</si>
  <si>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</si>
  <si>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</si>
  <si>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</si>
  <si>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</si>
  <si>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</si>
  <si>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</si>
  <si>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</si>
  <si>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</si>
  <si>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</si>
  <si>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</si>
  <si>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</si>
  <si>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</si>
  <si>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</si>
  <si>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</si>
  <si>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</si>
  <si>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</si>
  <si>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</si>
  <si>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</si>
  <si>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</si>
  <si>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</si>
  <si>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</si>
  <si>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</si>
  <si>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</si>
  <si>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</si>
  <si>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</si>
  <si>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</si>
  <si>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</si>
  <si>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</si>
  <si>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</si>
  <si>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</si>
  <si>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</si>
  <si>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</si>
  <si>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</si>
  <si>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</si>
  <si>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</si>
  <si>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</si>
  <si>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</si>
  <si>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</si>
  <si>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</si>
  <si>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</si>
  <si>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</si>
  <si>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</si>
  <si>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</si>
  <si>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</si>
  <si>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</si>
  <si>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</si>
  <si>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</si>
  <si>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</si>
  <si>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</si>
  <si>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</si>
  <si>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</si>
  <si>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</si>
  <si>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</si>
  <si>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</si>
  <si>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</si>
  <si>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</si>
  <si>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</si>
  <si>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</si>
  <si>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</si>
  <si>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</si>
  <si>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</si>
  <si>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</si>
  <si>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</si>
  <si>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</si>
  <si>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</si>
  <si>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</si>
  <si>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</si>
  <si>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</si>
  <si>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</si>
  <si>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</si>
  <si>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</si>
  <si>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</si>
  <si>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</si>
  <si>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</si>
  <si>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</si>
  <si>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</si>
  <si>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</si>
  <si>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</si>
  <si>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</si>
  <si>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</si>
  <si>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</si>
  <si>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</si>
  <si>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</si>
  <si>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</si>
  <si>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</si>
  <si>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</si>
  <si>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</si>
  <si>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</si>
  <si>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</si>
  <si>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</si>
  <si>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</si>
  <si>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</si>
  <si>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</si>
  <si>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</si>
  <si>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</si>
  <si>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</si>
  <si>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</si>
  <si>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</si>
  <si>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</si>
  <si>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</si>
  <si>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</si>
  <si>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</si>
  <si>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</si>
  <si>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</si>
  <si>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</si>
  <si>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</si>
  <si>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</si>
  <si>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</si>
  <si>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</si>
  <si>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</si>
  <si>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</si>
  <si>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</si>
  <si>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</si>
  <si>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</si>
  <si>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</si>
  <si>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</si>
  <si>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</si>
  <si>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</si>
  <si>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</si>
  <si>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</si>
  <si>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</si>
  <si>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</si>
  <si>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</si>
  <si>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</si>
  <si>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</si>
  <si>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</si>
  <si>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</si>
  <si>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</si>
  <si>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</si>
  <si>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</si>
  <si>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</si>
  <si>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</si>
  <si>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</si>
  <si>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</si>
  <si>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</si>
  <si>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</si>
  <si>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</si>
  <si>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</si>
  <si>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</si>
  <si>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</si>
  <si>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</si>
  <si>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</si>
  <si>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</si>
  <si>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</si>
  <si>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</si>
  <si>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</si>
  <si>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</si>
  <si>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</si>
  <si>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</si>
  <si>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</si>
  <si>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</si>
  <si>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</si>
  <si>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</si>
  <si>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</si>
  <si>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</si>
  <si>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</si>
  <si>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</si>
  <si>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</si>
  <si>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</si>
  <si>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</si>
  <si>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</si>
  <si>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</si>
  <si>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</si>
  <si>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</si>
  <si>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</si>
  <si>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</si>
  <si>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</si>
  <si>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</si>
  <si>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</si>
  <si>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</si>
  <si>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</si>
  <si>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</si>
  <si>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</si>
  <si>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</si>
  <si>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</si>
  <si>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</si>
  <si>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</si>
  <si>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</si>
  <si>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</si>
  <si>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</si>
  <si>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</si>
  <si>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</si>
  <si>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</si>
  <si>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</si>
  <si>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</si>
  <si>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</si>
  <si>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</si>
  <si>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</si>
  <si>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</si>
  <si>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</si>
  <si>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</si>
  <si>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</si>
  <si>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</si>
  <si>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</si>
  <si>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</si>
  <si>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</si>
  <si>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</si>
  <si>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</si>
  <si>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</si>
  <si>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</si>
  <si>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</si>
  <si>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</si>
  <si>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</si>
  <si>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</si>
  <si>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</si>
  <si>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</si>
  <si>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</si>
  <si>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</si>
  <si>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</si>
  <si>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</si>
  <si>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</si>
  <si>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</si>
  <si>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</si>
  <si>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</si>
  <si>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</si>
  <si>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</si>
  <si>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</si>
  <si>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</si>
  <si>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</si>
  <si>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</si>
  <si>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</si>
  <si>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</si>
  <si>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</si>
  <si>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</si>
  <si>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</si>
  <si>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</si>
  <si>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</si>
  <si>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</si>
  <si>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</si>
  <si>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</si>
  <si>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</si>
  <si>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</si>
  <si>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</si>
  <si>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</si>
  <si>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</si>
  <si>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</si>
  <si>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</si>
  <si>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</si>
  <si>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</si>
  <si>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</si>
  <si>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</si>
  <si>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</si>
  <si>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</si>
  <si>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</si>
  <si>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</si>
  <si>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</si>
  <si>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</si>
  <si>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</si>
  <si>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</si>
  <si>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</si>
  <si>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</si>
  <si>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</si>
  <si>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</si>
  <si>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</si>
  <si>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</si>
  <si>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</si>
  <si>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</si>
  <si>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</si>
  <si>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</si>
  <si>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</si>
  <si>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</si>
  <si>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</si>
  <si>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</si>
  <si>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</si>
  <si>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</si>
  <si>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</si>
  <si>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</si>
  <si>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</si>
  <si>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</si>
  <si>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</si>
  <si>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</si>
  <si>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</si>
  <si>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</si>
  <si>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</si>
  <si>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</si>
  <si>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</si>
  <si>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</si>
  <si>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</si>
  <si>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</si>
  <si>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</si>
  <si>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</si>
  <si>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</si>
  <si>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</si>
  <si>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</si>
  <si>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</si>
  <si>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</si>
  <si>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</si>
  <si>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</si>
  <si>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</si>
  <si>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</si>
  <si>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</si>
  <si>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</si>
  <si>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</si>
  <si>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</si>
  <si>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</si>
  <si>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</si>
  <si>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</si>
  <si>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</si>
  <si>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</si>
  <si>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</si>
  <si>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</si>
  <si>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</si>
  <si>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</si>
  <si>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</si>
  <si>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</si>
  <si>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</si>
  <si>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</si>
  <si>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</si>
  <si>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</si>
  <si>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</si>
  <si>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</si>
  <si>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</si>
  <si>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</si>
  <si>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</si>
  <si>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</si>
  <si>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</si>
  <si>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</si>
  <si>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</si>
  <si>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</si>
  <si>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</si>
  <si>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</si>
  <si>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</si>
  <si>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</si>
  <si>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</si>
  <si>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</si>
  <si>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</si>
  <si>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</si>
  <si>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</si>
  <si>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</si>
  <si>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</si>
  <si>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</si>
  <si>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</si>
  <si>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</si>
  <si>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</si>
  <si>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</si>
  <si>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</si>
  <si>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</si>
  <si>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</si>
  <si>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</si>
  <si>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</si>
  <si>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</si>
  <si>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</si>
  <si>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</si>
  <si>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</si>
  <si>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</si>
  <si>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</si>
  <si>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</si>
  <si>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</si>
  <si>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</si>
  <si>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</si>
  <si>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</si>
  <si>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</si>
  <si>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</si>
  <si>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</si>
  <si>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</si>
  <si>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</si>
  <si>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</si>
  <si>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</si>
  <si>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</si>
  <si>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</si>
  <si>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</si>
  <si>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</si>
  <si>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</si>
  <si>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</si>
  <si>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</si>
  <si>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</si>
  <si>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</si>
  <si>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</si>
  <si>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</si>
  <si>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</si>
  <si>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</si>
  <si>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</si>
  <si>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</si>
  <si>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</si>
  <si>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</si>
  <si>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</si>
  <si>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</si>
  <si>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</si>
  <si>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</si>
  <si>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</si>
  <si>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</si>
  <si>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</si>
  <si>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</si>
  <si>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</si>
  <si>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</si>
  <si>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</si>
  <si>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</si>
  <si>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</si>
  <si>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</si>
  <si>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</si>
  <si>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</si>
  <si>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</si>
  <si>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</si>
  <si>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</si>
  <si>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</si>
  <si>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</si>
  <si>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</si>
  <si>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</si>
  <si>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</si>
  <si>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</si>
  <si>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</si>
  <si>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</si>
  <si>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</si>
  <si>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</si>
  <si>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</si>
  <si>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</si>
  <si>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</si>
  <si>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</si>
  <si>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</si>
  <si>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</si>
  <si>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</si>
  <si>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</si>
  <si>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</si>
  <si>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</si>
  <si>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</si>
  <si>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</si>
  <si>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</si>
  <si>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</si>
  <si>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</si>
  <si>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</si>
  <si>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</si>
  <si>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</si>
  <si>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</si>
  <si>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</si>
  <si>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</si>
  <si>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</si>
  <si>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</si>
  <si>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</si>
  <si>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</si>
  <si>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</si>
  <si>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</si>
  <si>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</si>
  <si>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</si>
  <si>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</si>
  <si>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</si>
  <si>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</si>
  <si>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</si>
  <si>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</si>
  <si>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</si>
  <si>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</si>
  <si>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</si>
  <si>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</si>
  <si>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</si>
  <si>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</si>
  <si>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</si>
  <si>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</si>
  <si>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</si>
  <si>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</si>
  <si>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</si>
  <si>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</si>
  <si>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</si>
  <si>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</si>
  <si>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</si>
  <si>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</si>
  <si>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</si>
  <si>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</si>
  <si>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</si>
  <si>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</si>
  <si>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</si>
  <si>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</si>
  <si>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</si>
  <si>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</si>
  <si>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</si>
  <si>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</si>
  <si>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</si>
  <si>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</si>
  <si>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</si>
  <si>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</si>
  <si>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</si>
  <si>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</si>
  <si>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</si>
  <si>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</si>
  <si>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</si>
  <si>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</si>
  <si>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</si>
  <si>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</si>
  <si>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</si>
  <si>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</si>
  <si>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</si>
  <si>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</si>
  <si>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</si>
  <si>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</si>
  <si>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</si>
  <si>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</si>
  <si>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</si>
  <si>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</si>
  <si>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</si>
  <si>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</si>
  <si>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</si>
  <si>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</si>
  <si>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</si>
  <si>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</si>
  <si>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</si>
  <si>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</si>
  <si>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</si>
  <si>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</si>
  <si>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</si>
  <si>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</si>
  <si>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</si>
  <si>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</si>
  <si>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</si>
  <si>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</si>
  <si>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</si>
  <si>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</si>
  <si>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</si>
  <si>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</si>
  <si>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</si>
  <si>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</si>
  <si>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</si>
  <si>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</si>
  <si>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</si>
  <si>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</si>
  <si>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</si>
  <si>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</si>
  <si>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</si>
  <si>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</si>
  <si>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</si>
  <si>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</si>
  <si>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</si>
  <si>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</si>
  <si>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</si>
  <si>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</si>
  <si>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</si>
  <si>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</si>
  <si>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</si>
  <si>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</si>
  <si>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</si>
  <si>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</si>
  <si>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</si>
  <si>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</si>
  <si>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</si>
  <si>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</si>
  <si>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</si>
  <si>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</si>
  <si>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</si>
  <si>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</si>
  <si>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</si>
  <si>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</si>
  <si>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</si>
  <si>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</si>
  <si>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</si>
  <si>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</si>
  <si>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</si>
  <si>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</si>
  <si>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</si>
  <si>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</si>
  <si>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</si>
  <si>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</si>
  <si>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</si>
  <si>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</si>
  <si>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</si>
  <si>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</si>
  <si>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</si>
  <si>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</si>
  <si>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</si>
  <si>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</si>
  <si>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</si>
  <si>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</si>
  <si>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</si>
  <si>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</si>
  <si>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</si>
  <si>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</si>
  <si>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</si>
  <si>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</si>
  <si>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</si>
  <si>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</si>
  <si>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</si>
  <si>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</si>
  <si>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</si>
  <si>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</si>
  <si>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</si>
  <si>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</si>
  <si>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</si>
  <si>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</si>
  <si>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</si>
  <si>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</si>
  <si>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</si>
  <si>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</si>
  <si>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</si>
  <si>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</si>
  <si>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</si>
  <si>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</si>
  <si>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</si>
  <si>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</si>
  <si>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</si>
  <si>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</si>
  <si>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</si>
  <si>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</si>
  <si>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</si>
  <si>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</si>
  <si>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</si>
  <si>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</si>
  <si>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</si>
  <si>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</si>
  <si>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</si>
  <si>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</si>
  <si>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</si>
  <si>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</si>
  <si>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</si>
  <si>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</si>
  <si>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</si>
  <si>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</si>
  <si>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</si>
  <si>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</si>
  <si>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</si>
  <si>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</si>
  <si>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</si>
  <si>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</si>
  <si>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</si>
  <si>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</si>
  <si>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</si>
  <si>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</si>
  <si>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</si>
  <si>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</si>
  <si>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</si>
  <si>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</si>
  <si>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</si>
  <si>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</si>
  <si>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</si>
  <si>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</si>
  <si>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</si>
  <si>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</si>
  <si>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</si>
  <si>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</si>
  <si>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</si>
  <si>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</si>
  <si>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</si>
  <si>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</si>
  <si>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</si>
  <si>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</si>
  <si>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</si>
  <si>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</si>
  <si>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</si>
  <si>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</si>
  <si>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</si>
  <si>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</si>
  <si>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</si>
  <si>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</si>
  <si>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</si>
  <si>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</si>
  <si>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</si>
  <si>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</si>
  <si>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</si>
  <si>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</si>
  <si>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</si>
  <si>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</si>
  <si>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</si>
  <si>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</si>
  <si>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</si>
  <si>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</si>
  <si>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</si>
  <si>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</si>
  <si>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</si>
  <si>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</si>
  <si>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</si>
  <si>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</si>
  <si>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</si>
  <si>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</si>
  <si>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</si>
  <si>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</si>
  <si>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</si>
  <si>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</si>
  <si>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</si>
  <si>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</si>
  <si>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</si>
  <si>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</si>
  <si>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</si>
  <si>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</si>
  <si>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</si>
  <si>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</si>
  <si>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</si>
  <si>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</si>
  <si>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</si>
  <si>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</si>
  <si>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</si>
  <si>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</si>
  <si>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</si>
  <si>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</si>
  <si>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</si>
  <si>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</si>
  <si>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</si>
  <si>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</si>
  <si>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</si>
  <si>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</si>
  <si>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</si>
  <si>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</si>
  <si>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</si>
  <si>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</si>
  <si>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</si>
  <si>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</si>
  <si>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</si>
  <si>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</si>
  <si>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</si>
  <si>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</si>
  <si>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</si>
  <si>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</si>
  <si>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</si>
  <si>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</si>
  <si>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</si>
  <si>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</si>
  <si>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</si>
  <si>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</si>
  <si>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</si>
  <si>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</si>
  <si>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</si>
  <si>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</si>
  <si>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</si>
  <si>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</si>
  <si>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</si>
  <si>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</si>
  <si>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</si>
  <si>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</si>
  <si>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</si>
  <si>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</si>
  <si>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</si>
  <si>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</si>
  <si>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</si>
  <si>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</si>
  <si>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</si>
  <si>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</si>
  <si>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</si>
  <si>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</si>
  <si>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</si>
  <si>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</si>
  <si>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</si>
  <si>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</si>
  <si>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</si>
  <si>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</si>
  <si>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</si>
  <si>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</si>
  <si>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</si>
  <si>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</si>
  <si>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</si>
  <si>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</si>
  <si>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</si>
  <si>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</si>
  <si>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</si>
  <si>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</si>
  <si>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</si>
  <si>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</si>
  <si>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</si>
  <si>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</si>
  <si>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</si>
  <si>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</si>
  <si>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</si>
  <si>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</si>
  <si>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</si>
  <si>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</si>
  <si>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</si>
  <si>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</si>
  <si>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</si>
  <si>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</si>
  <si>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</si>
  <si>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</si>
  <si>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</si>
  <si>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</si>
  <si>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</si>
  <si>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</si>
  <si>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</si>
  <si>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</si>
  <si>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</si>
  <si>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</si>
  <si>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</si>
  <si>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</si>
  <si>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</si>
  <si>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</si>
  <si>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</si>
  <si>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</si>
  <si>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</si>
  <si>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</si>
  <si>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</si>
  <si>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</si>
  <si>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</si>
  <si>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</si>
  <si>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</si>
  <si>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</si>
  <si>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</si>
  <si>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</si>
  <si>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</si>
  <si>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</si>
  <si>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</si>
  <si>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</si>
  <si>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</si>
  <si>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</si>
  <si>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</si>
  <si>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</si>
  <si>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</si>
  <si>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</si>
  <si>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</si>
  <si>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</si>
  <si>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</si>
  <si>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</si>
  <si>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</si>
  <si>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</si>
  <si>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</si>
  <si>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</si>
  <si>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</si>
  <si>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</si>
  <si>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</si>
  <si>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</si>
  <si>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</si>
  <si>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</si>
  <si>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</si>
  <si>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</si>
  <si>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</si>
  <si>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</si>
  <si>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</si>
  <si>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</si>
  <si>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</si>
  <si>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</si>
  <si>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</si>
  <si>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</si>
  <si>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</si>
  <si>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</si>
  <si>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</si>
  <si>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</si>
  <si>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</si>
  <si>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</si>
  <si>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</si>
  <si>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</si>
  <si>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</si>
  <si>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</si>
  <si>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</si>
  <si>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</si>
  <si>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</si>
  <si>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</si>
  <si>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</si>
  <si>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</si>
  <si>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</si>
  <si>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</si>
  <si>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</si>
  <si>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</si>
  <si>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</si>
  <si>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</si>
  <si>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</si>
  <si>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</si>
  <si>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</si>
  <si>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</si>
  <si>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</si>
  <si>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</si>
  <si>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</si>
  <si>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</si>
  <si>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</si>
  <si>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</si>
  <si>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</si>
  <si>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</si>
  <si>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</si>
  <si>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</si>
  <si>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</si>
  <si>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</si>
  <si>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</si>
  <si>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</si>
  <si>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</si>
  <si>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</si>
  <si>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</si>
  <si>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</si>
  <si>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</si>
  <si>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</si>
  <si>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</si>
  <si>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</si>
  <si>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</si>
  <si>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</si>
  <si>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</si>
  <si>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</si>
  <si>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</si>
  <si>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</si>
  <si>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</si>
  <si>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</si>
  <si>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</si>
  <si>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</si>
  <si>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</si>
  <si>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</si>
  <si>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</si>
  <si>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</si>
  <si>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</si>
  <si>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</si>
  <si>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</si>
  <si>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</si>
  <si>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</si>
  <si>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</si>
  <si>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</si>
  <si>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</si>
  <si>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</si>
  <si>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</si>
  <si>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</si>
  <si>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</si>
  <si>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</si>
  <si>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</si>
  <si>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</si>
  <si>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</si>
  <si>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</si>
  <si>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</si>
  <si>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</si>
  <si>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</si>
  <si>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</si>
  <si>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</si>
  <si>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</si>
  <si>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</si>
  <si>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</si>
  <si>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</si>
  <si>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</si>
  <si>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</si>
  <si>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</si>
  <si>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</si>
  <si>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</si>
  <si>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</si>
  <si>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</si>
  <si>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</si>
  <si>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</si>
  <si>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</si>
  <si>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</si>
  <si>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</si>
  <si>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</si>
  <si>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</si>
  <si>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</si>
  <si>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</si>
  <si>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</si>
  <si>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</si>
  <si>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</si>
  <si>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</si>
  <si>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</si>
  <si>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</si>
  <si>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</si>
  <si>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</si>
  <si>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</si>
  <si>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</si>
  <si>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</si>
  <si>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</si>
  <si>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</si>
  <si>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</si>
  <si>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</si>
  <si>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</si>
  <si>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</si>
  <si>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</si>
  <si>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</si>
  <si>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</si>
  <si>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</si>
  <si>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</si>
  <si>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</si>
  <si>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</si>
  <si>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</si>
  <si>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</si>
  <si>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</si>
  <si>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</si>
  <si>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</si>
  <si>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</si>
  <si>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</si>
  <si>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</si>
  <si>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</si>
  <si>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</si>
  <si>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</si>
  <si>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</si>
  <si>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</si>
  <si>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</si>
  <si>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</si>
  <si>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</si>
  <si>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</si>
  <si>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</si>
  <si>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</si>
  <si>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</si>
  <si>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</si>
  <si>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</si>
  <si>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</si>
  <si>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</si>
  <si>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</si>
  <si>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</si>
  <si>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</si>
  <si>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</si>
  <si>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</si>
  <si>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</si>
  <si>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</si>
  <si>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</si>
  <si>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</si>
  <si>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</si>
  <si>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</si>
  <si>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</si>
  <si>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</si>
  <si>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</si>
  <si>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</si>
  <si>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</si>
  <si>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</si>
  <si>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</si>
  <si>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</si>
  <si>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</si>
  <si>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</si>
  <si>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</si>
  <si>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</si>
  <si>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</si>
  <si>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</si>
  <si>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</si>
  <si>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</si>
  <si>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</si>
  <si>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</si>
  <si>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</si>
  <si>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</si>
  <si>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</si>
  <si>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</si>
  <si>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</si>
  <si>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</si>
  <si>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</si>
  <si>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</si>
  <si>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</si>
  <si>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</si>
  <si>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</si>
  <si>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</si>
  <si>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</si>
  <si>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</si>
  <si>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</si>
  <si>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</si>
  <si>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</si>
  <si>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</si>
  <si>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</si>
  <si>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</si>
  <si>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</si>
  <si>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</si>
  <si>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</si>
  <si>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</si>
  <si>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</si>
  <si>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</si>
  <si>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</si>
  <si>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</si>
  <si>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</si>
  <si>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</si>
  <si>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</si>
  <si>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</si>
  <si>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</si>
  <si>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</si>
  <si>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</si>
  <si>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</si>
  <si>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</si>
  <si>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</si>
  <si>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</si>
  <si>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</si>
  <si>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</si>
  <si>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</si>
  <si>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</si>
  <si>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</si>
  <si>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</si>
  <si>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</si>
  <si>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</si>
  <si>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</si>
  <si>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</si>
  <si>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</si>
  <si>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</si>
  <si>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</si>
  <si>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</si>
  <si>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</si>
  <si>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</si>
  <si>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</si>
  <si>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</si>
  <si>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</si>
  <si>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</si>
  <si>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</si>
  <si>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</si>
  <si>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</si>
  <si>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</si>
  <si>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</si>
  <si>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</si>
  <si>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</si>
  <si>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</si>
  <si>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</si>
  <si>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</si>
  <si>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</si>
  <si>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</si>
  <si>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</si>
  <si>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</si>
  <si>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</si>
  <si>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</si>
  <si>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</si>
  <si>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</si>
  <si>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</si>
  <si>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</si>
  <si>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</si>
  <si>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</si>
  <si>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</si>
  <si>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</si>
  <si>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</si>
  <si>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</si>
  <si>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</si>
  <si>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</si>
  <si>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</si>
  <si>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</si>
  <si>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</si>
  <si>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</si>
  <si>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</si>
  <si>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</si>
  <si>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</si>
  <si>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</si>
  <si>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</si>
  <si>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</si>
  <si>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</si>
  <si>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</si>
  <si>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</si>
  <si>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</si>
  <si>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</si>
  <si>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</si>
  <si>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</si>
  <si>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</si>
  <si>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</si>
  <si>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</si>
  <si>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</si>
  <si>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</si>
  <si>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</si>
  <si>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</si>
  <si>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</si>
  <si>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</si>
  <si>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</si>
  <si>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</si>
  <si>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</si>
  <si>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</si>
  <si>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</si>
  <si>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</si>
  <si>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</si>
  <si>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</si>
  <si>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</si>
  <si>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</si>
  <si>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</si>
  <si>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</si>
  <si>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</si>
  <si>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</si>
  <si>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</si>
  <si>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</si>
  <si>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</si>
  <si>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</si>
  <si>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</si>
  <si>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</si>
  <si>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</si>
  <si>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</si>
  <si>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</si>
  <si>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</si>
  <si>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</si>
  <si>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</si>
  <si>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</si>
  <si>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</si>
  <si>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</si>
  <si>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</si>
  <si>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</si>
  <si>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</si>
  <si>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</si>
  <si>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</si>
  <si>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</si>
  <si>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</si>
  <si>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</si>
  <si>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</si>
  <si>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</si>
  <si>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</si>
  <si>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</si>
  <si>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</si>
  <si>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</si>
  <si>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</si>
  <si>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</si>
  <si>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</si>
  <si>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</si>
  <si>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</si>
  <si>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</si>
  <si>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</si>
  <si>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</si>
  <si>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</si>
  <si>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</si>
  <si>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</si>
  <si>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</si>
  <si>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</si>
  <si>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</si>
  <si>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</si>
  <si>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</si>
  <si>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</si>
  <si>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</si>
  <si>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</si>
  <si>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</si>
  <si>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</si>
  <si>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</si>
  <si>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</si>
  <si>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</si>
  <si>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</si>
  <si>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</si>
  <si>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</si>
  <si>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</si>
  <si>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</si>
  <si>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</si>
  <si>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</si>
  <si>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</si>
  <si>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</si>
  <si>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</si>
  <si>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</si>
  <si>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</si>
  <si>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</si>
  <si>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</si>
  <si>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</si>
  <si>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</si>
  <si>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</si>
  <si>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</si>
  <si>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</si>
  <si>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</si>
  <si>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</si>
  <si>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</si>
  <si>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</si>
  <si>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</si>
  <si>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</si>
  <si>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</si>
  <si>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</si>
  <si>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</si>
  <si>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</si>
  <si>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</si>
  <si>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</si>
  <si>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</si>
  <si>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</si>
  <si>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</si>
  <si>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</si>
  <si>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</si>
  <si>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</si>
  <si>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</si>
  <si>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</si>
  <si>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</si>
  <si>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</si>
  <si>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</si>
  <si>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</si>
  <si>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</si>
  <si>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</si>
  <si>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</si>
  <si>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</si>
  <si>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</si>
  <si>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</si>
  <si>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</si>
  <si>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</si>
  <si>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</si>
  <si>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</si>
  <si>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</si>
  <si>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</si>
  <si>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</si>
  <si>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</si>
  <si>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</si>
  <si>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</si>
  <si>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</si>
  <si>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</si>
  <si>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</si>
  <si>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</si>
  <si>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</si>
  <si>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</si>
  <si>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</si>
  <si>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</si>
  <si>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</si>
  <si>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</si>
  <si>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</si>
  <si>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</si>
  <si>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</si>
  <si>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</si>
  <si>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</si>
  <si>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</si>
  <si>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</si>
  <si>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</si>
  <si>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</si>
  <si>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</si>
  <si>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</si>
  <si>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</si>
  <si>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</si>
  <si>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</si>
  <si>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</si>
  <si>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</si>
  <si>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</si>
  <si>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</si>
  <si>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</si>
  <si>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</si>
  <si>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</si>
  <si>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</si>
  <si>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</si>
  <si>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</si>
  <si>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</si>
  <si>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</si>
  <si>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</si>
  <si>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</si>
  <si>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</si>
  <si>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</si>
  <si>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</si>
  <si>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</si>
  <si>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</si>
  <si>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</si>
  <si>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</si>
  <si>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</si>
  <si>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</si>
  <si>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</si>
  <si>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</si>
  <si>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</si>
  <si>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</si>
  <si>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</si>
  <si>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</si>
  <si>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</si>
  <si>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</si>
  <si>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</si>
  <si>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</si>
  <si>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</si>
  <si>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</si>
  <si>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</si>
  <si>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</si>
  <si>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</si>
  <si>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</si>
  <si>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</si>
  <si>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</si>
  <si>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</si>
  <si>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</si>
  <si>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</si>
  <si>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</si>
  <si>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</si>
  <si>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</si>
  <si>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</si>
  <si>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</si>
  <si>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</si>
  <si>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</si>
  <si>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</si>
  <si>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</si>
  <si>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</si>
  <si>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</si>
  <si>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</si>
  <si>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</si>
  <si>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</si>
  <si>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</si>
  <si>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</si>
  <si>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</si>
  <si>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</si>
  <si>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</si>
  <si>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</si>
  <si>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</si>
  <si>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</si>
  <si>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</si>
  <si>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</si>
  <si>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</si>
  <si>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</si>
  <si>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</si>
  <si>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</si>
  <si>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</si>
  <si>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</si>
  <si>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</si>
  <si>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</si>
  <si>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</si>
  <si>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</si>
  <si>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</si>
  <si>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</si>
  <si>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</si>
  <si>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</si>
  <si>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</si>
  <si>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</si>
  <si>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</si>
  <si>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</si>
  <si>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</si>
  <si>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</si>
  <si>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</si>
  <si>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</si>
  <si>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</si>
  <si>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</si>
  <si>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</si>
  <si>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</si>
  <si>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</si>
  <si>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</si>
  <si>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</si>
  <si>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</si>
  <si>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</si>
  <si>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</si>
  <si>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</si>
  <si>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</si>
  <si>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</si>
  <si>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</si>
  <si>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</si>
  <si>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</si>
  <si>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</si>
  <si>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</si>
  <si>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</si>
  <si>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</si>
  <si>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</si>
  <si>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</si>
  <si>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</si>
  <si>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</si>
  <si>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</si>
  <si>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</si>
  <si>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</si>
  <si>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</si>
  <si>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</si>
  <si>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</si>
  <si>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</si>
  <si>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</si>
  <si>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</si>
  <si>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</si>
  <si>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</si>
  <si>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</si>
  <si>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</si>
  <si>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</si>
  <si>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</si>
  <si>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</si>
  <si>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</si>
  <si>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</si>
  <si>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</si>
  <si>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</si>
  <si>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</si>
  <si>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</si>
  <si>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</si>
  <si>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</si>
  <si>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</si>
  <si>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</si>
  <si>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</si>
  <si>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</si>
  <si>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</si>
  <si>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</si>
  <si>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</si>
  <si>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</si>
  <si>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</si>
  <si>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</si>
  <si>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</si>
  <si>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</si>
  <si>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</si>
  <si>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</si>
  <si>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</si>
  <si>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</si>
  <si>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</si>
  <si>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</si>
  <si>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</si>
  <si>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</si>
  <si>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</si>
  <si>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</si>
  <si>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</si>
  <si>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</si>
  <si>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</si>
  <si>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</si>
  <si>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</si>
  <si>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</si>
  <si>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</si>
  <si>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</si>
  <si>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</si>
  <si>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</si>
  <si>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</si>
  <si>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</si>
  <si>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</si>
  <si>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</si>
  <si>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</si>
  <si>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</si>
  <si>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</si>
  <si>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</si>
  <si>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</si>
  <si>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</si>
  <si>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</si>
  <si>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</si>
  <si>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</si>
  <si>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</si>
  <si>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</si>
  <si>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</si>
  <si>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</si>
  <si>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</si>
  <si>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</si>
  <si>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</si>
  <si>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</si>
  <si>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</si>
  <si>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</si>
  <si>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</si>
  <si>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</si>
  <si>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</si>
  <si>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</si>
  <si>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</si>
  <si>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</si>
  <si>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</si>
  <si>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</si>
  <si>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</si>
  <si>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</si>
  <si>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</si>
  <si>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</si>
  <si>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</si>
  <si>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</si>
  <si>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</si>
  <si>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</si>
  <si>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</si>
  <si>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</si>
  <si>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</si>
  <si>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</si>
  <si>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</si>
  <si>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</si>
  <si>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</si>
  <si>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</si>
  <si>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</si>
  <si>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</si>
  <si>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</si>
  <si>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</si>
  <si>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</si>
  <si>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</si>
  <si>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</si>
  <si>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</si>
  <si>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</si>
  <si>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</si>
  <si>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</si>
  <si>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</si>
  <si>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</si>
  <si>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</si>
  <si>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</si>
  <si>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</si>
  <si>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</si>
  <si>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</si>
  <si>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</si>
  <si>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</si>
  <si>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</si>
  <si>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</si>
  <si>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</si>
  <si>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</si>
  <si>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</si>
  <si>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</si>
  <si>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</si>
  <si>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</si>
  <si>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</si>
  <si>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</si>
  <si>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</si>
  <si>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</si>
  <si>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</si>
  <si>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</si>
  <si>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</si>
  <si>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</si>
  <si>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</si>
  <si>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</si>
  <si>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</si>
  <si>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</si>
  <si>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</si>
  <si>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</si>
  <si>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</si>
  <si>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</si>
  <si>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</si>
  <si>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</si>
  <si>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</si>
  <si>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</si>
  <si>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</si>
  <si>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</si>
  <si>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</si>
  <si>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</si>
  <si>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</si>
  <si>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</si>
  <si>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</si>
  <si>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</si>
  <si>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</si>
  <si>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</si>
  <si>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</si>
  <si>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</si>
  <si>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</si>
  <si>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</si>
  <si>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</si>
  <si>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</si>
  <si>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</si>
  <si>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</si>
  <si>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</si>
  <si>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</si>
  <si>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</si>
  <si>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</si>
  <si>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</si>
  <si>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</si>
  <si>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</si>
  <si>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</si>
  <si>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</si>
  <si>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</si>
  <si>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</si>
  <si>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</si>
  <si>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</si>
  <si>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</si>
  <si>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</si>
  <si>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</si>
  <si>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</si>
  <si>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</si>
  <si>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</si>
  <si>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</si>
  <si>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</si>
  <si>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</si>
  <si>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</si>
  <si>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</si>
  <si>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</si>
  <si>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</si>
  <si>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</si>
  <si>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</si>
  <si>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</si>
  <si>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</si>
  <si>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</si>
  <si>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</si>
  <si>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</si>
  <si>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</si>
  <si>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</si>
  <si>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</si>
  <si>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</si>
  <si>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</si>
  <si>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</si>
  <si>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</si>
  <si>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</si>
  <si>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</si>
  <si>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</si>
  <si>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</si>
  <si>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</si>
  <si>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</si>
  <si>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</si>
  <si>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</si>
  <si>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</si>
  <si>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</si>
  <si>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</si>
  <si>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</si>
  <si>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</si>
  <si>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</si>
  <si>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</si>
  <si>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</si>
  <si>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</si>
  <si>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</si>
  <si>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</si>
  <si>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</si>
  <si>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</si>
  <si>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</si>
  <si>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</si>
  <si>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</si>
  <si>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</si>
  <si>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</si>
  <si>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</si>
  <si>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</si>
  <si>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</si>
  <si>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</si>
  <si>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</si>
  <si>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</si>
  <si>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</si>
  <si>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</si>
  <si>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</si>
  <si>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</si>
  <si>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</si>
  <si>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</si>
  <si>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</si>
  <si>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</si>
  <si>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</si>
  <si>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</si>
  <si>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</si>
  <si>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</si>
  <si>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</si>
  <si>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</si>
  <si>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</si>
  <si>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</si>
  <si>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</si>
  <si>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</si>
  <si>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</si>
  <si>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</si>
  <si>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</si>
  <si>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</si>
  <si>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</si>
  <si>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</si>
  <si>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</si>
  <si>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</si>
  <si>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</si>
  <si>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</si>
  <si>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</si>
  <si>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</si>
  <si>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</si>
  <si>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</si>
  <si>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</si>
  <si>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</si>
  <si>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</si>
  <si>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</si>
  <si>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</si>
  <si>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</si>
  <si>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</si>
  <si>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</si>
  <si>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</si>
  <si>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</si>
  <si>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</si>
  <si>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</si>
  <si>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</si>
  <si>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</si>
  <si>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</si>
  <si>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</si>
  <si>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</si>
  <si>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</si>
  <si>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</si>
  <si>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</si>
  <si>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</si>
  <si>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</si>
  <si>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</si>
  <si>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</si>
  <si>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</si>
  <si>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</si>
  <si>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</si>
  <si>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</si>
  <si>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</si>
  <si>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</si>
  <si>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</si>
  <si>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</si>
  <si>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</si>
  <si>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</si>
  <si>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</si>
  <si>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</si>
  <si>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</si>
  <si>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</si>
  <si>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</si>
  <si>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</si>
  <si>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</si>
  <si>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</si>
  <si>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</si>
  <si>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</si>
  <si>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</si>
  <si>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</si>
  <si>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</si>
  <si>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</si>
  <si>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</si>
  <si>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</si>
  <si>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</si>
  <si>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</si>
  <si>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</si>
  <si>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</si>
  <si>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</si>
  <si>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</si>
  <si>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</si>
  <si>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</si>
  <si>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</si>
  <si>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</si>
  <si>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</si>
  <si>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</si>
  <si>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</si>
  <si>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</si>
  <si>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</si>
  <si>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</si>
  <si>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</si>
  <si>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</si>
  <si>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</si>
  <si>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</si>
  <si>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</si>
  <si>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</si>
  <si>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</si>
  <si>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</si>
  <si>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</si>
  <si>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</si>
  <si>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</si>
  <si>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</si>
  <si>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</si>
  <si>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</si>
  <si>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</si>
  <si>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</si>
  <si>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</si>
  <si>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</si>
  <si>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</si>
  <si>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</si>
  <si>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</si>
  <si>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</si>
  <si>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</si>
  <si>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</si>
  <si>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</si>
  <si>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</si>
  <si>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</si>
  <si>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</si>
  <si>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</si>
  <si>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</si>
  <si>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</si>
  <si>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</si>
  <si>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</si>
  <si>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</si>
  <si>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</si>
  <si>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</si>
  <si>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</si>
  <si>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</si>
  <si>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</si>
  <si>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</si>
  <si>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</si>
  <si>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</si>
  <si>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</si>
  <si>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</si>
  <si>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</si>
  <si>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</si>
  <si>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</si>
  <si>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</si>
  <si>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</si>
  <si>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</si>
  <si>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</si>
  <si>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</si>
  <si>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</si>
  <si>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</si>
  <si>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</si>
  <si>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</si>
  <si>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</si>
  <si>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</si>
  <si>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</si>
  <si>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</si>
  <si>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</si>
  <si>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</si>
  <si>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</si>
  <si>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</si>
  <si>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</si>
  <si>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</si>
  <si>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</si>
  <si>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</si>
  <si>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</si>
  <si>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</si>
  <si>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</si>
  <si>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</si>
  <si>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</si>
  <si>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</si>
  <si>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</si>
  <si>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</si>
  <si>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</si>
  <si>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</si>
  <si>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</si>
  <si>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</si>
  <si>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</si>
  <si>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</si>
  <si>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</si>
  <si>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</si>
  <si>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</si>
  <si>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</si>
  <si>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</si>
  <si>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</si>
  <si>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</si>
  <si>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</si>
  <si>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</si>
  <si>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</si>
  <si>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</si>
  <si>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</si>
  <si>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</si>
  <si>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</si>
  <si>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</si>
  <si>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</si>
  <si>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</si>
  <si>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</si>
  <si>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</si>
  <si>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</si>
  <si>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</si>
  <si>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</si>
  <si>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</si>
  <si>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</si>
  <si>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</si>
  <si>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</si>
  <si>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</si>
  <si>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</si>
  <si>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</si>
  <si>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</si>
  <si>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</si>
  <si>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</si>
  <si>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</si>
  <si>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</si>
  <si>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</si>
  <si>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</si>
  <si>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</si>
  <si>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</si>
  <si>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</si>
  <si>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</si>
  <si>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</si>
  <si>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</si>
  <si>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</si>
  <si>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</si>
  <si>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</si>
  <si>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</si>
  <si>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</si>
  <si>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</si>
  <si>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</si>
  <si>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</si>
  <si>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</si>
  <si>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</si>
  <si>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</si>
  <si>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</si>
  <si>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</si>
  <si>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</si>
  <si>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</si>
  <si>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</si>
  <si>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</si>
  <si>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</si>
  <si>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</si>
  <si>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</si>
  <si>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</si>
  <si>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</si>
  <si>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</si>
  <si>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</si>
  <si>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</si>
  <si>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</si>
  <si>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</si>
  <si>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</si>
  <si>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</si>
  <si>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</si>
  <si>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</si>
  <si>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</si>
  <si>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</si>
  <si>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</si>
  <si>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</si>
  <si>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</si>
  <si>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</si>
  <si>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</si>
  <si>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</si>
  <si>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</si>
  <si>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</si>
  <si>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</si>
  <si>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</si>
  <si>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</si>
  <si>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</si>
  <si>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</si>
  <si>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</si>
  <si>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</si>
  <si>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</si>
  <si>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</si>
  <si>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</si>
  <si>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</si>
  <si>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</si>
  <si>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</si>
  <si>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</si>
  <si>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</si>
  <si>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</si>
  <si>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</si>
  <si>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</si>
  <si>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</si>
  <si>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</si>
  <si>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</si>
  <si>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</si>
  <si>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</si>
  <si>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</si>
  <si>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</si>
  <si>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</si>
  <si>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</si>
  <si>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</si>
  <si>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</si>
  <si>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</si>
  <si>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</si>
  <si>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</si>
  <si>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</si>
  <si>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</si>
  <si>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</si>
  <si>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</si>
  <si>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</si>
  <si>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</si>
  <si>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</si>
  <si>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</si>
  <si>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</si>
  <si>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</si>
  <si>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</si>
  <si>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</si>
  <si>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</si>
  <si>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</si>
  <si>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</si>
  <si>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</si>
  <si>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</si>
  <si>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</si>
  <si>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</si>
  <si>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</si>
  <si>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</si>
  <si>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</si>
  <si>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</si>
  <si>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</si>
  <si>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</si>
  <si>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</si>
  <si>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</si>
  <si>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</si>
  <si>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</si>
  <si>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</si>
  <si>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</si>
  <si>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</si>
  <si>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</si>
  <si>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</si>
  <si>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</si>
  <si>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</si>
  <si>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</si>
  <si>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</si>
  <si>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</si>
  <si>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</si>
  <si>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</si>
  <si>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</si>
  <si>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</si>
  <si>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</si>
  <si>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</si>
  <si>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</si>
  <si>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</si>
  <si>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</si>
  <si>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</si>
  <si>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</si>
  <si>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</si>
  <si>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</si>
  <si>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</si>
  <si>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</si>
  <si>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</si>
  <si>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</si>
  <si>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</si>
  <si>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</si>
  <si>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</si>
  <si>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</si>
  <si>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</si>
  <si>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</si>
  <si>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</si>
  <si>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</si>
  <si>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</si>
  <si>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</si>
  <si>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</si>
  <si>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</si>
  <si>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</si>
  <si>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</si>
  <si>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</si>
  <si>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</si>
  <si>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</si>
  <si>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</si>
  <si>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</si>
  <si>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</si>
  <si>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</si>
  <si>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</si>
  <si>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</si>
  <si>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</si>
  <si>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</si>
  <si>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</si>
  <si>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</si>
  <si>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</si>
  <si>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</si>
  <si>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</si>
  <si>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</si>
  <si>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</si>
  <si>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</si>
  <si>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</si>
  <si>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</si>
  <si>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</si>
  <si>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</si>
  <si>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</si>
  <si>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</si>
  <si>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</si>
  <si>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</si>
  <si>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</si>
  <si>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</si>
  <si>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</si>
  <si>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</si>
  <si>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</si>
  <si>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</si>
  <si>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</si>
  <si>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</si>
  <si>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</si>
  <si>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</si>
  <si>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</si>
  <si>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</si>
  <si>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</si>
  <si>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</si>
  <si>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</si>
  <si>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</si>
  <si>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</si>
  <si>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</si>
  <si>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</si>
  <si>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</si>
  <si>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</si>
  <si>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</si>
  <si>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</si>
  <si>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</si>
  <si>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</si>
  <si>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</si>
  <si>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</si>
  <si>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</si>
  <si>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</si>
  <si>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</si>
  <si>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</si>
  <si>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</si>
  <si>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</si>
  <si>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</si>
  <si>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</si>
  <si>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</si>
  <si>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</si>
  <si>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</si>
  <si>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</si>
  <si>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</si>
  <si>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</si>
  <si>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</si>
  <si>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</si>
  <si>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</si>
  <si>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</si>
  <si>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</si>
  <si>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</si>
  <si>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</si>
  <si>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</si>
  <si>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</si>
  <si>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</si>
  <si>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</si>
  <si>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</si>
  <si>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</si>
  <si>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</si>
  <si>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</si>
  <si>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</si>
  <si>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</si>
  <si>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</si>
  <si>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</si>
  <si>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</si>
  <si>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</si>
  <si>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</si>
  <si>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</si>
  <si>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</si>
  <si>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</si>
  <si>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</si>
  <si>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</si>
  <si>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</si>
  <si>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</si>
  <si>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</si>
  <si>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</si>
  <si>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</si>
  <si>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</si>
  <si>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</si>
  <si>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</si>
  <si>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</si>
  <si>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</si>
  <si>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</si>
  <si>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</si>
  <si>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</si>
  <si>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</si>
  <si>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</si>
  <si>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</si>
  <si>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</si>
  <si>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</si>
  <si>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</si>
  <si>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</si>
  <si>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</si>
  <si>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</si>
  <si>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</si>
  <si>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</si>
  <si>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</si>
  <si>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</si>
  <si>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</si>
  <si>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</si>
  <si>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</si>
  <si>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</si>
  <si>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</si>
  <si>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</si>
  <si>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</si>
  <si>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</si>
  <si>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</si>
  <si>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</si>
  <si>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</si>
  <si>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</si>
  <si>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</si>
  <si>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</si>
  <si>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</si>
  <si>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</si>
  <si>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</si>
  <si>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</si>
  <si>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</si>
  <si>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</si>
  <si>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</si>
  <si>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</si>
  <si>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</si>
  <si>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</si>
  <si>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</si>
  <si>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</si>
  <si>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</si>
  <si>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</si>
  <si>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</si>
  <si>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</si>
  <si>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</si>
  <si>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</si>
  <si>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</si>
  <si>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</si>
  <si>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</si>
  <si>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</si>
  <si>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</si>
  <si>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</si>
  <si>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</si>
  <si>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</si>
  <si>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</si>
  <si>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</si>
  <si>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</si>
  <si>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</si>
  <si>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</si>
  <si>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</si>
  <si>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</si>
  <si>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</si>
  <si>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</si>
  <si>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</si>
  <si>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</si>
  <si>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</si>
  <si>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</si>
  <si>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</si>
  <si>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</si>
  <si>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</si>
  <si>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</si>
  <si>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</si>
  <si>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</si>
  <si>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</si>
  <si>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</si>
  <si>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</si>
  <si>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</si>
  <si>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</si>
  <si>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</si>
  <si>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</si>
  <si>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</si>
  <si>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</si>
  <si>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</si>
  <si>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</si>
  <si>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</si>
  <si>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</si>
  <si>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</si>
  <si>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</si>
  <si>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</si>
  <si>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</si>
  <si>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</si>
  <si>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</si>
  <si>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</si>
  <si>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</si>
  <si>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</si>
  <si>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</si>
  <si>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</si>
  <si>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</si>
  <si>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</si>
  <si>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</si>
  <si>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</si>
  <si>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</si>
  <si>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</si>
  <si>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</si>
  <si>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</si>
  <si>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</si>
  <si>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</si>
  <si>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</si>
  <si>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</si>
  <si>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</si>
  <si>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</si>
  <si>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</si>
  <si>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</si>
  <si>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</si>
  <si>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</si>
  <si>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</si>
  <si>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</si>
  <si>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</si>
  <si>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</si>
  <si>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</si>
  <si>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</si>
  <si>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</si>
  <si>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</si>
  <si>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</si>
  <si>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</si>
  <si>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</si>
  <si>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</si>
  <si>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</si>
  <si>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</si>
  <si>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</si>
  <si>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</si>
  <si>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</si>
  <si>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</si>
  <si>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</si>
  <si>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</si>
  <si>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</si>
  <si>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</si>
  <si>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</si>
  <si>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</si>
  <si>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</si>
  <si>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</si>
  <si>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</si>
  <si>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</si>
  <si>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</si>
  <si>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</si>
  <si>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</si>
  <si>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</si>
  <si>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</si>
  <si>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</si>
  <si>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</si>
  <si>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</si>
  <si>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</si>
  <si>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</si>
  <si>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</si>
  <si>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</si>
  <si>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</si>
  <si>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</si>
  <si>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</si>
  <si>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</si>
  <si>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</si>
  <si>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</si>
  <si>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</si>
  <si>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</si>
  <si>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</si>
  <si>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</si>
  <si>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</si>
  <si>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</si>
  <si>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</si>
  <si>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</si>
  <si>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</si>
  <si>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</si>
  <si>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</si>
  <si>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</si>
  <si>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</si>
  <si>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</si>
  <si>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</si>
  <si>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</si>
  <si>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</si>
  <si>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</si>
  <si>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</si>
  <si>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</si>
  <si>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</si>
  <si>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</si>
  <si>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</si>
  <si>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</si>
  <si>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</si>
  <si>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</si>
  <si>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</si>
  <si>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</si>
  <si>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</si>
  <si>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</si>
  <si>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</si>
  <si>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</si>
  <si>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</si>
  <si>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</si>
  <si>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</si>
  <si>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</si>
  <si>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</si>
  <si>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</si>
  <si>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</si>
  <si>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</si>
  <si>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</si>
  <si>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</si>
  <si>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</si>
  <si>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</si>
  <si>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</si>
  <si>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</si>
  <si>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</si>
  <si>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</si>
  <si>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</si>
  <si>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</si>
  <si>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</si>
  <si>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</si>
  <si>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</si>
  <si>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</si>
  <si>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</si>
  <si>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</si>
  <si>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</si>
  <si>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</si>
  <si>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</si>
  <si>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</si>
  <si>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</si>
  <si>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</si>
  <si>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</si>
  <si>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</si>
  <si>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</si>
  <si>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</si>
  <si>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</si>
  <si>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</si>
  <si>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</si>
  <si>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</si>
  <si>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</si>
  <si>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</si>
  <si>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</si>
  <si>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</si>
  <si>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</si>
  <si>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</si>
  <si>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</si>
  <si>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</si>
  <si>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</si>
  <si>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</si>
  <si>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</si>
  <si>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</si>
  <si>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</si>
  <si>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</si>
  <si>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</si>
  <si>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</si>
  <si>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</si>
  <si>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</si>
  <si>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</si>
  <si>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</si>
  <si>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</si>
  <si>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</si>
  <si>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</si>
  <si>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</si>
  <si>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</si>
  <si>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</si>
  <si>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</si>
  <si>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</si>
  <si>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</si>
  <si>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</si>
  <si>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</si>
  <si>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</si>
  <si>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</si>
  <si>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</si>
  <si>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</si>
  <si>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</si>
  <si>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</si>
  <si>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</si>
  <si>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</si>
  <si>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</si>
  <si>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</si>
  <si>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</si>
  <si>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</si>
  <si>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</si>
  <si>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</si>
  <si>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</si>
  <si>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</si>
  <si>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</si>
  <si>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</si>
  <si>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</si>
  <si>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</si>
  <si>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</si>
  <si>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</si>
  <si>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</si>
  <si>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</si>
  <si>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</si>
  <si>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</si>
  <si>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</si>
  <si>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</si>
  <si>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</si>
  <si>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</si>
  <si>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</si>
  <si>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</si>
  <si>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</si>
  <si>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</si>
  <si>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</si>
  <si>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</si>
  <si>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</si>
  <si>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</si>
  <si>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</si>
  <si>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</si>
  <si>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</si>
  <si>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</si>
  <si>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</si>
  <si>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</si>
  <si>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</si>
  <si>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</si>
  <si>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</si>
  <si>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</si>
  <si>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</si>
  <si>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</si>
  <si>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</si>
  <si>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</si>
  <si>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</si>
  <si>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</si>
  <si>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</si>
  <si>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</si>
  <si>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</si>
  <si>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</si>
  <si>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</si>
  <si>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</si>
  <si>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</si>
  <si>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</si>
  <si>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</si>
  <si>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</si>
  <si>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</si>
  <si>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</si>
  <si>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</si>
  <si>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</si>
  <si>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</si>
  <si>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</si>
  <si>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</si>
  <si>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</si>
  <si>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</si>
  <si>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</si>
  <si>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</si>
  <si>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</si>
  <si>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</si>
  <si>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</si>
  <si>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</si>
  <si>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</si>
  <si>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</si>
  <si>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</si>
  <si>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</si>
  <si>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</si>
  <si>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</si>
  <si>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</si>
  <si>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</si>
  <si>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</si>
  <si>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</si>
  <si>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</si>
  <si>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</si>
  <si>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</si>
  <si>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</si>
  <si>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</si>
  <si>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</si>
  <si>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</si>
  <si>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</si>
  <si>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</si>
  <si>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</si>
  <si>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</si>
  <si>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</si>
  <si>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</si>
  <si>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</si>
  <si>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</si>
  <si>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</si>
  <si>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</si>
  <si>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</si>
  <si>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</si>
  <si>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</si>
  <si>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</si>
  <si>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</si>
  <si>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</si>
  <si>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</si>
  <si>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</si>
  <si>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</si>
  <si>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</si>
  <si>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</si>
  <si>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</si>
  <si>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</si>
  <si>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</si>
  <si>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</si>
  <si>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</si>
  <si>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</si>
  <si>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</si>
  <si>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</si>
  <si>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</si>
  <si>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</si>
  <si>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</si>
  <si>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</si>
  <si>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</si>
  <si>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</si>
  <si>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</si>
  <si>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</si>
  <si>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</si>
  <si>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</si>
  <si>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</si>
  <si>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</si>
  <si>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</si>
  <si>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</si>
  <si>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</si>
  <si>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</si>
  <si>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</si>
  <si>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</si>
  <si>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</si>
  <si>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</si>
  <si>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</si>
  <si>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</si>
  <si>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</si>
  <si>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</si>
  <si>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</si>
  <si>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</si>
  <si>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</si>
  <si>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</si>
  <si>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</si>
  <si>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</si>
  <si>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</si>
  <si>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</si>
  <si>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</si>
  <si>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</si>
  <si>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</si>
  <si>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</si>
  <si>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</si>
  <si>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</si>
  <si>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</si>
  <si>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</si>
  <si>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</si>
  <si>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</si>
  <si>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</si>
  <si>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</si>
  <si>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</si>
  <si>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</si>
  <si>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</si>
  <si>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</si>
  <si>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</si>
  <si>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</si>
  <si>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</si>
  <si>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</si>
  <si>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</si>
  <si>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</si>
  <si>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</si>
  <si>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</si>
  <si>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</si>
  <si>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</si>
  <si>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</si>
  <si>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</si>
  <si>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</si>
  <si>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</si>
  <si>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</si>
  <si>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</si>
  <si>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</si>
  <si>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</si>
  <si>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</si>
  <si>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</si>
  <si>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</si>
  <si>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</si>
  <si>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</si>
  <si>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</si>
  <si>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</si>
  <si>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</si>
  <si>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</si>
  <si>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</si>
  <si>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</si>
  <si>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</si>
  <si>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</si>
  <si>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</si>
  <si>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</si>
  <si>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</si>
  <si>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</si>
  <si>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</si>
  <si>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</si>
  <si>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</si>
  <si>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</si>
  <si>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</si>
  <si>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</si>
  <si>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</si>
  <si>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</si>
  <si>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</si>
  <si>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</si>
  <si>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</si>
  <si>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</si>
  <si>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</si>
  <si>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</si>
  <si>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</si>
  <si>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</si>
  <si>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</si>
  <si>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</si>
  <si>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</si>
  <si>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</si>
  <si>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</si>
  <si>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</si>
  <si>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</si>
  <si>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</si>
  <si>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</si>
  <si>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</si>
  <si>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</si>
  <si>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</si>
  <si>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</si>
  <si>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</si>
  <si>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</si>
  <si>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</si>
  <si>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</si>
  <si>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</si>
  <si>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</si>
  <si>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</si>
  <si>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</si>
  <si>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</si>
  <si>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</si>
  <si>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</si>
  <si>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</si>
  <si>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</si>
  <si>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</si>
  <si>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</si>
  <si>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</si>
  <si>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</si>
  <si>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</si>
  <si>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</si>
  <si>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</si>
  <si>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</si>
  <si>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</si>
  <si>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</si>
  <si>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</si>
  <si>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</si>
  <si>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</si>
  <si>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</si>
  <si>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</si>
  <si>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</si>
  <si>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</si>
  <si>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</si>
  <si>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</si>
  <si>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</si>
  <si>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</si>
  <si>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</si>
  <si>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</si>
  <si>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</si>
  <si>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</si>
  <si>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</si>
  <si>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</si>
  <si>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</si>
  <si>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</si>
  <si>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</si>
  <si>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</si>
  <si>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</si>
  <si>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</si>
  <si>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</si>
  <si>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</si>
  <si>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</si>
  <si>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</si>
  <si>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</si>
  <si>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</si>
  <si>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</si>
  <si>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</si>
  <si>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</si>
  <si>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</si>
  <si>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</si>
  <si>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</si>
  <si>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</si>
  <si>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</si>
  <si>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</si>
  <si>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</si>
  <si>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</si>
  <si>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</si>
  <si>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</si>
  <si>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</si>
  <si>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</si>
  <si>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</si>
  <si>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</si>
  <si>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</si>
  <si>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</si>
  <si>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</si>
  <si>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</si>
  <si>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</si>
  <si>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</si>
  <si>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</si>
  <si>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</si>
  <si>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</si>
  <si>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</si>
  <si>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</si>
  <si>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</si>
  <si>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</si>
  <si>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</si>
  <si>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</si>
  <si>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</si>
  <si>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</si>
  <si>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</si>
  <si>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</si>
  <si>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</si>
  <si>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</si>
  <si>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</si>
  <si>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</si>
  <si>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</si>
  <si>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</si>
  <si>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</si>
  <si>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</si>
  <si>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</si>
  <si>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</si>
  <si>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</si>
  <si>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</si>
  <si>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</si>
  <si>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</si>
  <si>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</si>
  <si>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</si>
  <si>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</si>
  <si>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</si>
  <si>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</si>
  <si>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</si>
  <si>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</si>
  <si>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</si>
  <si>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</si>
  <si>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</si>
  <si>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</si>
  <si>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</si>
  <si>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</si>
  <si>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</si>
  <si>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</si>
  <si>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</si>
  <si>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</si>
  <si>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</si>
  <si>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</si>
  <si>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</si>
  <si>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</si>
  <si>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</si>
  <si>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</si>
  <si>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</si>
  <si>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</si>
  <si>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</si>
  <si>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</si>
  <si>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</si>
  <si>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</si>
  <si>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</si>
  <si>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</si>
  <si>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</si>
  <si>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</si>
  <si>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</si>
  <si>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</si>
  <si>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</si>
  <si>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</si>
  <si>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</si>
  <si>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</si>
  <si>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</si>
  <si>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</si>
  <si>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</si>
  <si>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</si>
  <si>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</si>
  <si>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</si>
  <si>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</si>
  <si>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</si>
  <si>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</si>
  <si>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</si>
  <si>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</si>
  <si>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</si>
  <si>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</si>
  <si>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</si>
  <si>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</si>
  <si>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</si>
  <si>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</si>
  <si>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</si>
  <si>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</si>
  <si>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</si>
  <si>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</si>
  <si>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</si>
  <si>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</si>
  <si>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</si>
  <si>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</si>
  <si>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</si>
  <si>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</si>
  <si>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</si>
  <si>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</si>
  <si>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</si>
  <si>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</si>
  <si>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</si>
  <si>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</si>
  <si>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</si>
  <si>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</si>
  <si>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</si>
  <si>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</si>
  <si>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</si>
  <si>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</si>
  <si>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</si>
  <si>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</si>
  <si>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</si>
  <si>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</si>
  <si>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</si>
  <si>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</si>
  <si>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</si>
  <si>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</si>
  <si>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</si>
  <si>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</si>
  <si>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</si>
  <si>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</si>
  <si>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</si>
  <si>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</si>
  <si>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</si>
  <si>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</si>
  <si>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</si>
  <si>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</si>
  <si>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</si>
  <si>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</si>
  <si>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</si>
  <si>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</si>
  <si>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</si>
  <si>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</si>
  <si>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</si>
  <si>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</si>
  <si>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</si>
  <si>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</si>
  <si>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</si>
  <si>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</si>
  <si>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</si>
  <si>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</si>
  <si>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</si>
  <si>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</si>
  <si>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</si>
  <si>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</si>
  <si>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</si>
  <si>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</si>
  <si>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</si>
  <si>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</si>
  <si>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</si>
  <si>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</si>
  <si>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</si>
  <si>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</si>
  <si>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</si>
  <si>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</si>
  <si>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</si>
  <si>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</si>
  <si>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</si>
  <si>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</si>
  <si>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</si>
  <si>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</si>
  <si>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</si>
  <si>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</si>
  <si>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</si>
  <si>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</si>
  <si>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</si>
  <si>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</si>
  <si>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</si>
  <si>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</si>
  <si>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</si>
  <si>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</si>
  <si>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</si>
  <si>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</si>
  <si>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</si>
  <si>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</si>
  <si>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</si>
  <si>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</si>
  <si>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</si>
  <si>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</si>
  <si>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</si>
  <si>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</si>
  <si>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</si>
  <si>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</si>
  <si>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</si>
  <si>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</si>
  <si>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</si>
  <si>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</si>
  <si>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</si>
  <si>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</si>
  <si>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</si>
  <si>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</si>
  <si>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</si>
  <si>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</si>
  <si>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</si>
  <si>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</si>
  <si>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</si>
  <si>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</si>
  <si>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</si>
  <si>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</si>
  <si>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</si>
  <si>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</si>
  <si>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</si>
  <si>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</si>
  <si>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</si>
  <si>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</si>
  <si>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</si>
  <si>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</si>
  <si>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</si>
  <si>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</si>
  <si>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</si>
  <si>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</si>
  <si>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</si>
  <si>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</si>
  <si>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</si>
  <si>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</si>
  <si>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</si>
  <si>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</si>
  <si>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</si>
  <si>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</si>
  <si>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</si>
  <si>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</si>
  <si>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</si>
  <si>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</si>
  <si>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</si>
  <si>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</si>
  <si>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</si>
  <si>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</si>
  <si>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</si>
  <si>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</si>
  <si>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</si>
  <si>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</si>
  <si>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</si>
  <si>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</si>
  <si>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</si>
  <si>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</si>
  <si>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</si>
  <si>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</si>
  <si>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</si>
  <si>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</si>
  <si>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</si>
  <si>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</si>
  <si>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</si>
  <si>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</si>
  <si>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</si>
  <si>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</si>
  <si>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</si>
  <si>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</si>
  <si>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</si>
  <si>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</si>
  <si>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</si>
  <si>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</si>
  <si>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</si>
  <si>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</si>
  <si>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</si>
  <si>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</si>
  <si>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</si>
  <si>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</si>
  <si>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</si>
  <si>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</si>
  <si>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</si>
  <si>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</si>
  <si>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</si>
  <si>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</si>
  <si>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</si>
  <si>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</si>
  <si>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</si>
  <si>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</si>
  <si>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</si>
  <si>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</si>
  <si>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</si>
  <si>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</si>
  <si>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</si>
  <si>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</si>
  <si>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</si>
  <si>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</si>
  <si>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</si>
  <si>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</si>
  <si>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</si>
  <si>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</si>
  <si>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</si>
  <si>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</si>
  <si>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</si>
  <si>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</si>
  <si>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</si>
  <si>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</si>
  <si>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</si>
  <si>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</si>
  <si>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</si>
  <si>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</si>
  <si>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</si>
  <si>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</si>
  <si>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</si>
  <si>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</si>
  <si>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</si>
  <si>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</si>
  <si>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</si>
  <si>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</si>
  <si>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</si>
  <si>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</si>
  <si>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</si>
  <si>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</si>
  <si>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</si>
  <si>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</si>
  <si>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</si>
  <si>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</si>
  <si>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</si>
  <si>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</si>
  <si>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</si>
  <si>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</si>
  <si>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</si>
  <si>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</si>
  <si>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</si>
  <si>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</si>
  <si>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</si>
  <si>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</si>
  <si>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</si>
  <si>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</si>
  <si>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</si>
  <si>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</si>
  <si>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</si>
  <si>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</si>
  <si>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</si>
  <si>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</si>
  <si>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</si>
  <si>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</si>
  <si>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</si>
  <si>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</si>
  <si>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</si>
  <si>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</si>
  <si>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</si>
  <si>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</si>
  <si>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</si>
  <si>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</si>
  <si>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</si>
  <si>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</si>
  <si>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</si>
  <si>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</si>
  <si>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</si>
  <si>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</si>
  <si>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</si>
  <si>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</si>
  <si>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</si>
  <si>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</si>
  <si>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</si>
  <si>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</si>
  <si>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</si>
  <si>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</si>
  <si>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</si>
  <si>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</si>
  <si>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</si>
  <si>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</si>
  <si>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</si>
  <si>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</si>
  <si>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</si>
  <si>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</si>
  <si>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</si>
  <si>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</si>
  <si>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</si>
  <si>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</si>
  <si>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</si>
  <si>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</si>
  <si>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</si>
  <si>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</si>
  <si>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</si>
  <si>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</si>
  <si>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</si>
  <si>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</si>
  <si>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</si>
  <si>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</si>
  <si>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</si>
  <si>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</si>
  <si>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</si>
  <si>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</si>
  <si>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</si>
  <si>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</si>
  <si>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</si>
  <si>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</si>
  <si>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</si>
  <si>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</si>
  <si>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</si>
  <si>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</si>
  <si>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</si>
  <si>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</si>
  <si>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</si>
  <si>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</si>
  <si>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</si>
  <si>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</si>
  <si>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</si>
  <si>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</si>
  <si>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</si>
  <si>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</si>
  <si>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</si>
  <si>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</si>
  <si>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</si>
  <si>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</si>
  <si>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</si>
  <si>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</si>
  <si>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</si>
  <si>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</si>
  <si>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</si>
  <si>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</si>
  <si>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</si>
  <si>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</si>
  <si>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</si>
  <si>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</si>
  <si>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</si>
  <si>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</si>
  <si>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</si>
  <si>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</si>
  <si>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</si>
  <si>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</si>
  <si>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</si>
  <si>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</si>
  <si>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</si>
  <si>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</si>
  <si>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</si>
  <si>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</si>
  <si>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</si>
  <si>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</si>
  <si>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</si>
  <si>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</si>
  <si>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</si>
  <si>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</si>
  <si>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</si>
  <si>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</si>
  <si>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</si>
  <si>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</si>
  <si>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</si>
  <si>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</si>
  <si>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</si>
  <si>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</si>
  <si>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</si>
  <si>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</si>
  <si>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</si>
  <si>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</si>
  <si>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</si>
  <si>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</si>
  <si>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</si>
  <si>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</si>
  <si>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</si>
  <si>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</si>
  <si>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</si>
  <si>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</si>
  <si>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</si>
  <si>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</si>
  <si>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</si>
  <si>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</si>
  <si>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</si>
  <si>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</si>
  <si>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</si>
  <si>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</si>
  <si>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</si>
  <si>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</si>
  <si>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</si>
  <si>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</si>
  <si>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</si>
  <si>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</si>
  <si>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</si>
  <si>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</si>
  <si>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</si>
  <si>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</si>
  <si>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</si>
  <si>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</si>
  <si>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</si>
  <si>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</si>
  <si>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</si>
  <si>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</si>
  <si>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</si>
  <si>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</si>
  <si>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</si>
  <si>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</si>
  <si>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</si>
  <si>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</si>
  <si>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</si>
  <si>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</si>
  <si>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</si>
  <si>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</si>
  <si>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</si>
  <si>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</si>
  <si>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</si>
  <si>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</si>
  <si>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</si>
  <si>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</si>
  <si>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</si>
  <si>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</si>
  <si>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</si>
  <si>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</si>
  <si>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</si>
  <si>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</si>
  <si>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</si>
  <si>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</si>
  <si>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</si>
  <si>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</si>
  <si>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</si>
  <si>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</si>
  <si>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</si>
  <si>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</si>
  <si>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</si>
  <si>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</si>
  <si>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</si>
  <si>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</si>
  <si>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</si>
  <si>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</si>
  <si>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</si>
  <si>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</si>
  <si>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</si>
  <si>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</si>
  <si>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</si>
  <si>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</si>
  <si>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</si>
  <si>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</si>
  <si>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</si>
  <si>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</si>
  <si>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</si>
  <si>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</si>
  <si>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</si>
  <si>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</si>
  <si>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</si>
  <si>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</si>
  <si>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</si>
  <si>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</si>
  <si>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</si>
  <si>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</si>
  <si>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</si>
  <si>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</si>
  <si>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</si>
  <si>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</si>
  <si>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</si>
  <si>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</si>
  <si>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</si>
  <si>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</si>
  <si>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</si>
  <si>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</si>
  <si>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</si>
  <si>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</si>
  <si>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</si>
  <si>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</si>
  <si>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</si>
  <si>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</si>
  <si>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</si>
  <si>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</si>
  <si>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</si>
  <si>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</si>
  <si>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</si>
  <si>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</si>
  <si>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</si>
  <si>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</si>
  <si>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</si>
  <si>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</si>
  <si>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</si>
  <si>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</si>
  <si>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</si>
  <si>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</si>
  <si>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</si>
  <si>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</si>
  <si>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</si>
  <si>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</si>
  <si>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</si>
  <si>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</si>
  <si>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</si>
  <si>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</si>
  <si>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</si>
  <si>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</si>
  <si>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</si>
  <si>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</si>
  <si>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</si>
  <si>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</si>
  <si>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</si>
  <si>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</si>
  <si>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</si>
  <si>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</si>
  <si>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</si>
  <si>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</si>
  <si>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</si>
  <si>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</si>
  <si>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</si>
  <si>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</si>
  <si>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</si>
  <si>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</si>
  <si>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</si>
  <si>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</si>
  <si>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</si>
  <si>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</si>
  <si>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</si>
  <si>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</si>
  <si>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</si>
  <si>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</si>
  <si>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</si>
  <si>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</si>
  <si>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</si>
  <si>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</si>
  <si>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</si>
  <si>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</si>
  <si>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</si>
  <si>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</si>
  <si>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</si>
  <si>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</si>
  <si>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</si>
  <si>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</si>
  <si>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</si>
  <si>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</si>
  <si>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</si>
  <si>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</si>
  <si>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</si>
  <si>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</si>
  <si>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</si>
  <si>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</si>
  <si>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</si>
  <si>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</si>
  <si>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</si>
  <si>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</si>
  <si>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</si>
  <si>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</si>
  <si>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</si>
  <si>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</si>
  <si>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</si>
  <si>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</si>
  <si>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</si>
  <si>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</si>
  <si>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</si>
  <si>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</si>
  <si>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</si>
  <si>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</si>
  <si>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</si>
  <si>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</si>
  <si>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</si>
  <si>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</si>
  <si>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</si>
  <si>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</si>
  <si>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</si>
  <si>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</si>
  <si>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</si>
  <si>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</si>
  <si>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</si>
  <si>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</si>
  <si>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</si>
  <si>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</si>
  <si>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</si>
  <si>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</si>
  <si>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</si>
  <si>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</si>
  <si>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</si>
  <si>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</si>
  <si>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</si>
  <si>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</si>
  <si>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</si>
  <si>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</si>
  <si>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</si>
  <si>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</si>
  <si>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</si>
  <si>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</si>
  <si>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</si>
  <si>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</si>
  <si>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</si>
  <si>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</si>
  <si>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</si>
  <si>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</si>
  <si>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</si>
  <si>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</si>
  <si>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</si>
  <si>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</si>
  <si>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</si>
  <si>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</si>
  <si>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</si>
  <si>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</si>
  <si>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</si>
  <si>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</si>
  <si>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</si>
  <si>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</si>
  <si>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</si>
  <si>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</si>
  <si>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</si>
  <si>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</si>
  <si>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</si>
  <si>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</si>
  <si>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</si>
  <si>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</si>
  <si>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</si>
  <si>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</si>
  <si>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</si>
  <si>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</si>
  <si>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</si>
  <si>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</si>
  <si>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</si>
  <si>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</si>
  <si>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</si>
  <si>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</si>
  <si>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</si>
  <si>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</si>
  <si>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</si>
  <si>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</si>
  <si>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</si>
  <si>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</si>
  <si>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</si>
  <si>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</si>
  <si>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</si>
  <si>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</si>
  <si>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</si>
  <si>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</si>
  <si>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</si>
  <si>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</si>
  <si>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</si>
  <si>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</si>
  <si>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</si>
  <si>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</si>
  <si>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</si>
  <si>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</si>
  <si>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</si>
  <si>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</si>
  <si>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</si>
  <si>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</si>
  <si>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</si>
  <si>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</si>
  <si>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</si>
  <si>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</si>
  <si>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</si>
  <si>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</si>
  <si>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</si>
  <si>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</si>
  <si>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</si>
  <si>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</si>
  <si>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</si>
  <si>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</si>
  <si>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</si>
  <si>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</si>
  <si>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</si>
  <si>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</si>
  <si>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</si>
  <si>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</si>
  <si>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</si>
  <si>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</si>
  <si>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</si>
  <si>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</si>
  <si>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</si>
  <si>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</si>
  <si>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</si>
  <si>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</si>
  <si>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</si>
  <si>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</si>
  <si>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</si>
  <si>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</si>
  <si>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</si>
  <si>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</si>
  <si>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</si>
  <si>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</si>
  <si>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</si>
  <si>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</si>
  <si>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</si>
  <si>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</si>
  <si>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</si>
  <si>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</si>
  <si>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</si>
  <si>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</si>
  <si>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</si>
  <si>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</si>
  <si>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</si>
  <si>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</si>
  <si>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</si>
  <si>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</si>
  <si>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</si>
  <si>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</si>
  <si>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</si>
  <si>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</si>
  <si>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</si>
  <si>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</si>
  <si>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</si>
  <si>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</si>
  <si>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</si>
  <si>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</si>
  <si>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</si>
  <si>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</si>
  <si>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</si>
  <si>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</si>
  <si>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</si>
  <si>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</si>
  <si>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</si>
  <si>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</si>
  <si>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</si>
  <si>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</si>
  <si>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</si>
  <si>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</si>
  <si>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</si>
  <si>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</si>
  <si>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</si>
  <si>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</si>
  <si>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</si>
  <si>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</si>
  <si>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</si>
  <si>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</si>
  <si>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</si>
  <si>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</si>
  <si>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</si>
  <si>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</si>
  <si>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</si>
  <si>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</si>
  <si>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</si>
  <si>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</si>
  <si>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</si>
  <si>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</si>
  <si>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</si>
  <si>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</si>
  <si>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</si>
  <si>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</si>
  <si>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</si>
  <si>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</si>
  <si>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</si>
  <si>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</si>
  <si>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</si>
  <si>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</si>
  <si>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</si>
  <si>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</si>
  <si>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</si>
  <si>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</si>
  <si>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</si>
  <si>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</si>
  <si>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</si>
  <si>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</si>
  <si>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</si>
  <si>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</si>
  <si>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</si>
  <si>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</si>
  <si>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</si>
  <si>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</si>
  <si>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</si>
  <si>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</si>
  <si>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</si>
  <si>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</si>
  <si>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</si>
  <si>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</si>
  <si>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</si>
  <si>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</si>
  <si>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</si>
  <si>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</si>
  <si>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</si>
  <si>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</si>
  <si>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</si>
  <si>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</si>
  <si>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</si>
  <si>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</si>
  <si>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</si>
  <si>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</si>
  <si>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</si>
  <si>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</si>
  <si>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</si>
  <si>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</si>
  <si>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</si>
  <si>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</si>
  <si>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</si>
  <si>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</si>
  <si>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</si>
  <si>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</si>
  <si>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</si>
  <si>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</si>
  <si>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</si>
  <si>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</si>
  <si>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</si>
  <si>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</si>
  <si>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</si>
  <si>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</si>
  <si>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</si>
  <si>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</si>
  <si>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</si>
  <si>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</si>
  <si>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</si>
  <si>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</si>
  <si>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</si>
  <si>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</si>
  <si>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</si>
  <si>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</si>
  <si>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</si>
  <si>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</si>
  <si>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</si>
  <si>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</si>
  <si>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</si>
  <si>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</si>
  <si>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</si>
  <si>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</si>
  <si>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</si>
  <si>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</si>
  <si>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</si>
  <si>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</si>
  <si>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</si>
  <si>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</si>
  <si>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</si>
  <si>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</si>
  <si>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</si>
  <si>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</si>
  <si>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</si>
  <si>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</si>
  <si>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</si>
  <si>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</si>
  <si>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</si>
  <si>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</si>
  <si>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</si>
  <si>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</si>
  <si>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</si>
  <si>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</si>
  <si>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</si>
  <si>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</si>
  <si>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</si>
  <si>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</si>
  <si>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</si>
  <si>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</si>
  <si>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</si>
  <si>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</si>
  <si>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</si>
  <si>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</si>
  <si>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</si>
  <si>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</si>
  <si>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</si>
  <si>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</si>
  <si>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</si>
  <si>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</si>
  <si>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</si>
  <si>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</si>
  <si>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</si>
  <si>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</si>
  <si>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</si>
  <si>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</si>
  <si>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</si>
  <si>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</si>
  <si>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</si>
  <si>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</si>
  <si>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</si>
  <si>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</si>
  <si>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</si>
  <si>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</si>
  <si>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</si>
  <si>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</si>
  <si>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</si>
  <si>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</si>
  <si>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</si>
  <si>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</si>
  <si>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</si>
  <si>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</si>
  <si>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</si>
  <si>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</si>
  <si>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</si>
  <si>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</si>
  <si>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</si>
  <si>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</si>
  <si>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</si>
  <si>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</si>
  <si>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</si>
  <si>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</si>
  <si>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</si>
  <si>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</si>
  <si>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</si>
  <si>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</si>
  <si>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</si>
  <si>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</si>
  <si>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</si>
  <si>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</si>
  <si>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</si>
  <si>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</si>
  <si>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</si>
  <si>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</si>
  <si>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</si>
  <si>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</si>
  <si>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</si>
  <si>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</si>
  <si>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</si>
  <si>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</si>
  <si>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</si>
  <si>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</si>
  <si>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</si>
  <si>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</si>
  <si>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</si>
  <si>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</si>
  <si>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</si>
  <si>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</si>
  <si>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</si>
  <si>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</si>
  <si>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</si>
  <si>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</si>
  <si>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</si>
  <si>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</si>
  <si>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</si>
  <si>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</si>
  <si>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</si>
  <si>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</si>
  <si>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</si>
  <si>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</si>
  <si>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</si>
  <si>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</si>
  <si>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</si>
  <si>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</si>
  <si>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</si>
  <si>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</si>
  <si>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</si>
  <si>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</si>
  <si>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</si>
  <si>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</si>
  <si>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</si>
  <si>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</si>
  <si>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</si>
  <si>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</si>
  <si>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</si>
  <si>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</si>
  <si>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</si>
  <si>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</si>
  <si>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</si>
  <si>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</si>
  <si>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</si>
  <si>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</si>
  <si>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</si>
  <si>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</si>
  <si>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</si>
  <si>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</si>
  <si>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</si>
  <si>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</si>
  <si>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</si>
  <si>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</si>
  <si>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</si>
  <si>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</si>
  <si>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</si>
  <si>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</si>
  <si>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</si>
  <si>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</si>
  <si>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</si>
  <si>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</si>
  <si>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</si>
  <si>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</si>
  <si>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</si>
  <si>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</si>
  <si>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</si>
  <si>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</si>
  <si>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</si>
  <si>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</si>
  <si>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</si>
  <si>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</si>
  <si>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</si>
  <si>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</si>
  <si>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</si>
  <si>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</si>
  <si>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</si>
  <si>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</si>
  <si>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</si>
  <si>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</si>
  <si>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</si>
  <si>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</si>
  <si>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</si>
  <si>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</si>
  <si>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</si>
  <si>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</si>
  <si>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</si>
  <si>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</si>
  <si>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</si>
  <si>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</si>
  <si>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</si>
  <si>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</si>
  <si>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</si>
  <si>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</si>
  <si>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</si>
  <si>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</si>
  <si>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</si>
  <si>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</si>
  <si>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</si>
  <si>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</si>
  <si>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</si>
  <si>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</si>
  <si>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</si>
  <si>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</si>
  <si>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</si>
  <si>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</si>
  <si>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</si>
  <si>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</si>
  <si>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</si>
  <si>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</si>
  <si>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</si>
  <si>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</si>
  <si>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</si>
  <si>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</si>
  <si>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</si>
  <si>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</si>
  <si>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</si>
  <si>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</si>
  <si>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</si>
  <si>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</si>
  <si>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</si>
  <si>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</si>
  <si>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</si>
  <si>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</si>
  <si>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</si>
  <si>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</si>
  <si>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</si>
  <si>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</si>
  <si>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</si>
  <si>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</si>
  <si>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</si>
  <si>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</si>
  <si>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</si>
  <si>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</si>
  <si>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</si>
  <si>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</si>
  <si>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</si>
  <si>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</si>
  <si>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</si>
  <si>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</si>
  <si>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</si>
  <si>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</si>
  <si>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</si>
  <si>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</si>
  <si>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</si>
  <si>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</si>
  <si>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</si>
  <si>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</si>
  <si>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</si>
  <si>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</si>
  <si>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</si>
  <si>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</si>
  <si>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</si>
  <si>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</si>
  <si>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</si>
  <si>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</si>
  <si>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</si>
  <si>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</si>
  <si>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</si>
  <si>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</si>
  <si>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</si>
  <si>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</si>
  <si>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</si>
  <si>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</si>
  <si>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</si>
  <si>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</si>
  <si>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</si>
  <si>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</si>
  <si>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</si>
  <si>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</si>
  <si>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</si>
  <si>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</si>
  <si>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</si>
  <si>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</si>
  <si>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</si>
  <si>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</si>
  <si>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</si>
  <si>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</si>
  <si>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</si>
  <si>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</si>
  <si>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</si>
  <si>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</si>
  <si>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</si>
  <si>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</si>
  <si>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</si>
  <si>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</si>
  <si>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</si>
  <si>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</si>
  <si>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</si>
  <si>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</si>
  <si>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</si>
  <si>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</si>
  <si>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</si>
  <si>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</si>
  <si>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</si>
  <si>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</si>
  <si>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</si>
  <si>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</si>
  <si>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</si>
  <si>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</si>
  <si>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</si>
  <si>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</si>
  <si>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</si>
  <si>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</si>
  <si>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</si>
  <si>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</si>
  <si>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</si>
  <si>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</si>
  <si>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</si>
  <si>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</si>
  <si>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</si>
  <si>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</si>
  <si>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</si>
  <si>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</si>
  <si>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</si>
  <si>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</si>
  <si>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</si>
  <si>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</si>
  <si>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</si>
  <si>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</si>
  <si>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</si>
  <si>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</si>
  <si>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</si>
  <si>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</si>
  <si>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</si>
  <si>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</si>
  <si>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</si>
  <si>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</si>
  <si>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</si>
  <si>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</si>
  <si>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</si>
  <si>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</si>
  <si>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</si>
  <si>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</si>
  <si>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</si>
  <si>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</si>
  <si>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</si>
  <si>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</si>
  <si>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</si>
  <si>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</si>
  <si>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</si>
  <si>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</si>
  <si>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</si>
  <si>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</si>
  <si>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</si>
  <si>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</si>
  <si>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</si>
  <si>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</si>
  <si>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</si>
  <si>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</si>
  <si>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</si>
  <si>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</si>
  <si>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</si>
  <si>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</si>
  <si>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</si>
  <si>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</si>
  <si>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</si>
  <si>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</si>
  <si>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</si>
  <si>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</si>
  <si>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</si>
  <si>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</si>
  <si>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</si>
  <si>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</si>
  <si>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</si>
  <si>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</si>
  <si>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</si>
  <si>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</si>
  <si>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</si>
  <si>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</si>
  <si>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</si>
  <si>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</si>
  <si>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</si>
  <si>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</si>
  <si>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</si>
  <si>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</si>
  <si>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</si>
  <si>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</si>
  <si>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</si>
  <si>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</si>
  <si>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</si>
  <si>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</si>
  <si>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</si>
  <si>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</si>
  <si>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</si>
  <si>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</si>
  <si>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</si>
  <si>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</si>
  <si>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</si>
  <si>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</si>
  <si>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</si>
  <si>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</si>
  <si>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</si>
  <si>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</si>
  <si>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</si>
  <si>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</si>
  <si>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</si>
  <si>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</si>
  <si>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</si>
  <si>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</si>
  <si>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</si>
  <si>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</si>
  <si>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</si>
  <si>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</si>
  <si>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</si>
  <si>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</si>
  <si>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</si>
  <si>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</si>
  <si>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</si>
  <si>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</si>
  <si>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</si>
  <si>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</si>
  <si>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</si>
  <si>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</si>
  <si>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</si>
  <si>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</si>
  <si>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</si>
  <si>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</si>
  <si>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</si>
  <si>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</si>
  <si>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</si>
  <si>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</si>
  <si>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</si>
  <si>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</si>
  <si>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</si>
  <si>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</si>
  <si>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</si>
  <si>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</si>
  <si>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</si>
  <si>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</si>
  <si>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</si>
  <si>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</si>
  <si>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</si>
  <si>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</si>
  <si>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</si>
  <si>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</si>
  <si>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</si>
  <si>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</si>
  <si>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</si>
  <si>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</si>
  <si>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</si>
  <si>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</si>
  <si>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</si>
  <si>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</si>
  <si>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</si>
  <si>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</si>
  <si>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</si>
  <si>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</si>
  <si>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</si>
  <si>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</si>
  <si>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</si>
  <si>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</si>
  <si>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</si>
  <si>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</si>
  <si>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</si>
  <si>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</si>
  <si>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</si>
  <si>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</si>
  <si>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</si>
  <si>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</si>
  <si>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</si>
  <si>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</si>
  <si>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</si>
  <si>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</si>
  <si>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</si>
  <si>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</si>
  <si>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</si>
  <si>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</si>
  <si>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</si>
  <si>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</si>
  <si>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</si>
  <si>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</si>
  <si>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</si>
  <si>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</si>
  <si>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</si>
  <si>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</si>
  <si>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</si>
  <si>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</si>
  <si>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</si>
  <si>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</si>
  <si>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</si>
  <si>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</si>
  <si>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</si>
  <si>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</si>
  <si>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</si>
  <si>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</si>
  <si>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</si>
  <si>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</si>
  <si>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</si>
  <si>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</si>
  <si>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</si>
  <si>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</si>
  <si>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</si>
  <si>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</si>
  <si>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</si>
  <si>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</si>
  <si>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</si>
  <si>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</si>
  <si>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</si>
  <si>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</si>
  <si>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</si>
  <si>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</si>
  <si>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</si>
  <si>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</si>
  <si>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</si>
  <si>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</si>
  <si>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</si>
  <si>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</si>
  <si>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</si>
  <si>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</si>
  <si>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</si>
  <si>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</si>
  <si>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</si>
  <si>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</si>
  <si>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</si>
  <si>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</si>
  <si>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</si>
  <si>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</si>
  <si>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</si>
  <si>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</si>
  <si>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</si>
  <si>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</si>
  <si>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</si>
  <si>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</si>
  <si>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</si>
  <si>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</si>
  <si>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</si>
  <si>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</si>
  <si>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</si>
  <si>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</si>
  <si>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</si>
  <si>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</si>
  <si>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</si>
  <si>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</si>
  <si>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</si>
  <si>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</si>
  <si>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</si>
  <si>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</si>
  <si>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</si>
  <si>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</si>
  <si>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</si>
  <si>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</si>
  <si>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</si>
  <si>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</si>
  <si>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</si>
  <si>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</si>
  <si>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</si>
  <si>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</si>
  <si>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</si>
  <si>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</si>
  <si>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</si>
  <si>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</si>
  <si>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</si>
  <si>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</si>
  <si>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</si>
  <si>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</si>
  <si>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</si>
  <si>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</si>
  <si>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</si>
  <si>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</si>
  <si>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</si>
  <si>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</si>
  <si>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</si>
  <si>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</si>
  <si>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</si>
  <si>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</si>
  <si>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</si>
  <si>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</si>
  <si>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</si>
  <si>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</si>
  <si>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</si>
  <si>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</si>
  <si>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</si>
  <si>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</si>
  <si>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</si>
  <si>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</si>
  <si>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</si>
  <si>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</si>
  <si>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</si>
  <si>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</si>
  <si>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</si>
  <si>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</si>
  <si>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</si>
  <si>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</si>
  <si>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</si>
  <si>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</si>
  <si>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</si>
  <si>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</si>
  <si>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</si>
  <si>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</si>
  <si>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</si>
  <si>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</si>
  <si>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</si>
  <si>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</si>
  <si>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</si>
  <si>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</si>
  <si>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</si>
  <si>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</si>
  <si>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</si>
  <si>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</si>
  <si>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</si>
  <si>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</si>
  <si>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</si>
  <si>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</si>
  <si>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</si>
  <si>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</si>
  <si>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</si>
  <si>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</si>
  <si>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</si>
  <si>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</si>
  <si>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</si>
  <si>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</si>
  <si>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</si>
  <si>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</si>
  <si>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</si>
  <si>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</si>
  <si>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</si>
  <si>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</si>
  <si>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</si>
  <si>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</si>
  <si>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</si>
  <si>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</si>
  <si>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</si>
  <si>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</si>
  <si>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</si>
  <si>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</si>
  <si>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</si>
  <si>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</si>
  <si>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</si>
  <si>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</si>
  <si>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</si>
  <si>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</si>
  <si>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</si>
  <si>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</si>
  <si>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</si>
  <si>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</si>
  <si>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</si>
  <si>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</si>
  <si>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</si>
  <si>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</si>
  <si>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</si>
  <si>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</si>
  <si>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</si>
  <si>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</si>
  <si>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</si>
  <si>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</si>
  <si>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</si>
  <si>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</si>
  <si>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</si>
  <si>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</si>
  <si>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</si>
  <si>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</si>
  <si>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</si>
  <si>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</si>
  <si>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</si>
  <si>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</si>
  <si>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</si>
  <si>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</si>
  <si>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</si>
  <si>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</si>
  <si>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</si>
  <si>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</si>
  <si>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</si>
  <si>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</si>
  <si>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</si>
  <si>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</si>
  <si>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</si>
  <si>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</si>
  <si>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</si>
  <si>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</si>
  <si>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</si>
  <si>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</si>
  <si>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</si>
  <si>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</si>
  <si>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</si>
  <si>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</si>
  <si>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</si>
  <si>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</si>
  <si>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</si>
  <si>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</si>
  <si>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</si>
  <si>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</si>
  <si>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</si>
  <si>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</si>
  <si>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</si>
  <si>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</si>
  <si>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</si>
  <si>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</si>
  <si>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</si>
  <si>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</si>
  <si>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</si>
  <si>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</si>
  <si>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</si>
  <si>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</si>
  <si>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</si>
  <si>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</si>
  <si>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</si>
  <si>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</si>
  <si>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</si>
  <si>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</si>
  <si>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</si>
  <si>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</si>
  <si>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</si>
  <si>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</si>
  <si>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</si>
  <si>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</si>
  <si>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</si>
  <si>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</si>
  <si>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</si>
  <si>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</si>
  <si>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</si>
  <si>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</si>
  <si>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</si>
  <si>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</si>
  <si>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</si>
  <si>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</si>
  <si>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</si>
  <si>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</si>
  <si>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</si>
  <si>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</si>
  <si>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</si>
  <si>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</si>
  <si>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</si>
  <si>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</si>
  <si>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</si>
  <si>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</si>
  <si>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</si>
  <si>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</si>
  <si>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</si>
  <si>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</si>
  <si>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</si>
  <si>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</si>
  <si>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</si>
  <si>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</si>
  <si>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</si>
  <si>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</si>
  <si>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</si>
  <si>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</si>
  <si>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</si>
  <si>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</si>
  <si>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</si>
  <si>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</si>
  <si>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</si>
  <si>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</si>
  <si>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</si>
  <si>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</si>
  <si>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</si>
  <si>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</si>
  <si>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</si>
  <si>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</si>
  <si>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</si>
  <si>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</si>
  <si>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</si>
  <si>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</si>
  <si>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</si>
  <si>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</si>
  <si>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</si>
  <si>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</si>
  <si>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</si>
  <si>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</si>
  <si>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</si>
  <si>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</si>
  <si>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</si>
  <si>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</si>
  <si>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</si>
  <si>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</si>
  <si>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</si>
  <si>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</si>
  <si>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</si>
  <si>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</si>
  <si>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</si>
  <si>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</si>
  <si>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</si>
  <si>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</si>
  <si>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</si>
  <si>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</si>
  <si>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</si>
  <si>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</si>
  <si>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</si>
  <si>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</si>
  <si>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</si>
  <si>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</si>
  <si>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</si>
  <si>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</si>
  <si>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</si>
  <si>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</si>
  <si>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</si>
  <si>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</si>
  <si>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</si>
  <si>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</si>
  <si>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</si>
  <si>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</si>
  <si>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</si>
  <si>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</si>
  <si>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</si>
  <si>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</si>
  <si>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</si>
  <si>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</si>
  <si>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</si>
  <si>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</si>
  <si>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</si>
  <si>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</si>
  <si>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</si>
  <si>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</si>
  <si>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</si>
  <si>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</si>
  <si>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</si>
  <si>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</si>
  <si>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</si>
  <si>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</si>
  <si>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</si>
  <si>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</si>
  <si>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</si>
  <si>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</si>
  <si>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</si>
  <si>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</si>
  <si>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</si>
  <si>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</si>
  <si>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</si>
  <si>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</si>
  <si>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</si>
  <si>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</si>
  <si>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</si>
  <si>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</si>
  <si>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</si>
  <si>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</si>
  <si>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</si>
  <si>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</si>
  <si>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</si>
  <si>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</si>
  <si>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</si>
  <si>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</si>
  <si>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</si>
  <si>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</si>
  <si>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</si>
  <si>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</si>
  <si>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</si>
  <si>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</si>
  <si>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</si>
  <si>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</si>
  <si>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</si>
  <si>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</si>
  <si>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</si>
  <si>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</si>
  <si>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</si>
  <si>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</si>
  <si>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</si>
  <si>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</si>
  <si>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</si>
  <si>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</si>
  <si>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</si>
  <si>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</si>
  <si>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</si>
  <si>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</si>
  <si>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</si>
  <si>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</si>
  <si>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</si>
  <si>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</si>
  <si>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</si>
  <si>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</si>
  <si>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</si>
  <si>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</si>
  <si>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</si>
  <si>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</si>
  <si>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</si>
  <si>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</si>
  <si>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</si>
  <si>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</si>
  <si>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</si>
  <si>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</si>
  <si>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</si>
  <si>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</si>
  <si>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</si>
  <si>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</si>
  <si>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</si>
  <si>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</si>
  <si>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</si>
  <si>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</si>
  <si>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</si>
  <si>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</si>
  <si>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</si>
  <si>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</si>
  <si>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</si>
  <si>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</si>
  <si>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</si>
  <si>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</si>
  <si>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</si>
  <si>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</si>
  <si>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</si>
  <si>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</si>
  <si>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</si>
  <si>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</si>
  <si>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</si>
  <si>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</si>
  <si>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</si>
  <si>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</si>
  <si>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</si>
  <si>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</si>
  <si>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</si>
  <si>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</si>
  <si>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</si>
  <si>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</si>
  <si>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</si>
  <si>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</si>
  <si>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</si>
  <si>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</si>
  <si>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</si>
  <si>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</si>
  <si>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</si>
  <si>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</si>
  <si>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</si>
  <si>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</si>
  <si>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</si>
  <si>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</si>
  <si>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</si>
  <si>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</si>
  <si>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</si>
  <si>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</si>
  <si>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</si>
  <si>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</si>
  <si>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</si>
  <si>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</si>
  <si>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</si>
  <si>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</si>
  <si>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</si>
  <si>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</si>
  <si>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</si>
  <si>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</si>
  <si>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</si>
  <si>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</si>
  <si>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</si>
  <si>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</si>
  <si>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</si>
  <si>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</si>
  <si>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</si>
  <si>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</si>
  <si>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</si>
  <si>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</si>
  <si>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</si>
  <si>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</si>
  <si>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</si>
  <si>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</si>
  <si>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</si>
  <si>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</si>
  <si>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</si>
  <si>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</si>
  <si>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</si>
  <si>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</si>
  <si>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</si>
  <si>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</si>
  <si>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</si>
  <si>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</si>
  <si>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</si>
  <si>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</si>
  <si>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</si>
  <si>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</si>
  <si>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</si>
  <si>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</si>
  <si>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</si>
  <si>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</si>
  <si>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</si>
  <si>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</si>
  <si>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</si>
  <si>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</si>
  <si>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</si>
  <si>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</si>
  <si>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</si>
  <si>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</si>
  <si>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</si>
  <si>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</si>
  <si>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</si>
  <si>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</si>
  <si>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</si>
  <si>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</si>
  <si>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</si>
  <si>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</si>
  <si>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</si>
  <si>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</si>
  <si>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</si>
  <si>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</si>
  <si>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</si>
  <si>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</si>
  <si>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</si>
  <si>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</si>
  <si>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</si>
  <si>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</si>
  <si>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</si>
  <si>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</si>
  <si>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</si>
  <si>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</si>
  <si>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</si>
  <si>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</si>
  <si>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</si>
  <si>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</si>
  <si>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</si>
  <si>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</si>
  <si>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</si>
  <si>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</si>
  <si>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</si>
  <si>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</si>
  <si>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</si>
  <si>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</si>
  <si>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</si>
  <si>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</si>
  <si>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</si>
  <si>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</si>
  <si>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</si>
  <si>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</si>
  <si>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</si>
  <si>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</si>
  <si>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</si>
  <si>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</si>
  <si>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</si>
  <si>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</si>
  <si>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</si>
  <si>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</si>
  <si>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</si>
  <si>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</si>
  <si>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</si>
  <si>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</si>
  <si>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</si>
  <si>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</si>
  <si>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</si>
  <si>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</si>
  <si>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</si>
  <si>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</si>
  <si>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</si>
  <si>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</si>
  <si>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</si>
  <si>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</si>
  <si>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</si>
  <si>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</si>
  <si>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</si>
  <si>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</si>
  <si>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</si>
  <si>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</si>
  <si>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</si>
  <si>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</si>
  <si>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</si>
  <si>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</si>
  <si>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</si>
  <si>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</si>
  <si>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</si>
  <si>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</si>
  <si>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</si>
  <si>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</si>
  <si>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</si>
  <si>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</si>
  <si>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</si>
  <si>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</si>
  <si>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</si>
  <si>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</si>
  <si>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</si>
  <si>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</si>
  <si>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</si>
  <si>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</si>
  <si>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</si>
  <si>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</si>
  <si>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</si>
  <si>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</si>
  <si>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</si>
  <si>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</si>
  <si>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</si>
  <si>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</si>
  <si>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</si>
  <si>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</si>
  <si>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</si>
  <si>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</si>
  <si>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</si>
  <si>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</si>
  <si>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</si>
  <si>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</si>
  <si>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</si>
  <si>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</si>
  <si>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</si>
  <si>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</si>
  <si>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</si>
  <si>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</si>
  <si>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</si>
  <si>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</si>
  <si>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</si>
  <si>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</si>
  <si>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</si>
  <si>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</si>
  <si>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</si>
  <si>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</si>
  <si>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</si>
  <si>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</si>
  <si>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</si>
  <si>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</si>
  <si>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</si>
  <si>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</si>
  <si>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</si>
  <si>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</si>
  <si>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</si>
  <si>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</si>
  <si>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</si>
  <si>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</si>
  <si>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</si>
  <si>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</si>
  <si>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</si>
  <si>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</si>
  <si>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</si>
  <si>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</si>
  <si>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</si>
  <si>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</si>
  <si>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</si>
  <si>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</si>
  <si>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</si>
  <si>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</si>
  <si>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</si>
  <si>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</si>
  <si>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</si>
  <si>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</si>
  <si>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</si>
  <si>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</si>
  <si>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</si>
  <si>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</si>
  <si>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</si>
  <si>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</si>
  <si>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</si>
  <si>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</si>
  <si>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</si>
  <si>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</si>
  <si>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</si>
  <si>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</si>
  <si>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</si>
  <si>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</si>
  <si>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</si>
  <si>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</si>
  <si>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</si>
  <si>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</si>
  <si>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</si>
  <si>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</si>
  <si>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</si>
  <si>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</si>
  <si>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</si>
  <si>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</si>
  <si>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</si>
  <si>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</si>
  <si>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</si>
  <si>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</si>
  <si>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</si>
  <si>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</si>
  <si>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</si>
  <si>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</si>
  <si>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</si>
  <si>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</si>
  <si>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</si>
  <si>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</si>
  <si>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</si>
  <si>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</si>
  <si>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</si>
  <si>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</si>
  <si>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</si>
  <si>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</si>
  <si>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</si>
  <si>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</si>
  <si>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</si>
  <si>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</si>
  <si>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</si>
  <si>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</si>
  <si>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</si>
  <si>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</si>
  <si>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</si>
  <si>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</si>
  <si>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</si>
  <si>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</si>
  <si>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</si>
  <si>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</si>
  <si>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</si>
  <si>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</si>
  <si>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</si>
  <si>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</si>
  <si>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</si>
  <si>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</si>
  <si>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</si>
  <si>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</si>
  <si>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</si>
  <si>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</si>
  <si>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</si>
  <si>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</si>
  <si>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</si>
  <si>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</si>
  <si>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</si>
  <si>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</si>
  <si>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</si>
  <si>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</si>
  <si>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</si>
  <si>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</si>
  <si>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</si>
  <si>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</si>
  <si>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</si>
  <si>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</si>
  <si>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</si>
  <si>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</si>
  <si>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</si>
  <si>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</si>
  <si>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</si>
  <si>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</si>
  <si>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</si>
  <si>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</si>
  <si>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</si>
  <si>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</si>
  <si>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</si>
  <si>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</si>
  <si>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</si>
  <si>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</si>
  <si>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</si>
  <si>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</si>
  <si>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</si>
  <si>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</si>
  <si>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</si>
  <si>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</si>
  <si>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</si>
  <si>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</si>
  <si>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</si>
  <si>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</si>
  <si>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</si>
  <si>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</si>
  <si>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</si>
  <si>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</si>
  <si>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</si>
  <si>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</si>
  <si>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</si>
  <si>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</si>
  <si>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</si>
  <si>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</si>
  <si>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</si>
  <si>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</si>
  <si>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</si>
  <si>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</si>
  <si>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</si>
  <si>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</si>
  <si>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</si>
  <si>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</si>
  <si>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</si>
  <si>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</si>
  <si>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</si>
  <si>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</si>
  <si>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</si>
  <si>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</si>
  <si>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</si>
  <si>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</si>
  <si>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</si>
  <si>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</si>
  <si>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</si>
  <si>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</si>
  <si>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</si>
  <si>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</si>
  <si>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</si>
  <si>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</si>
  <si>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</si>
  <si>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</si>
  <si>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</si>
  <si>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</si>
  <si>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</si>
  <si>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</si>
  <si>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</si>
  <si>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</si>
  <si>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</si>
  <si>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</si>
  <si>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</si>
  <si>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</si>
  <si>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</si>
  <si>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</si>
  <si>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</si>
  <si>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</si>
  <si>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</si>
  <si>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</si>
  <si>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</si>
  <si>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</si>
  <si>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</si>
  <si>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</si>
  <si>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</si>
  <si>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</si>
  <si>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</si>
  <si>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</si>
  <si>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</si>
  <si>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</si>
  <si>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</si>
  <si>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</si>
  <si>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</si>
  <si>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</si>
  <si>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</si>
  <si>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</si>
  <si>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</si>
  <si>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</si>
  <si>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</si>
  <si>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</si>
  <si>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</si>
  <si>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</si>
  <si>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</si>
  <si>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</si>
  <si>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</si>
  <si>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</si>
  <si>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</si>
  <si>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</si>
  <si>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</si>
  <si>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</si>
  <si>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</si>
  <si>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</si>
  <si>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</si>
  <si>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</si>
  <si>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</si>
  <si>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</si>
  <si>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</si>
  <si>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</si>
  <si>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</si>
  <si>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</si>
  <si>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</si>
  <si>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</si>
  <si>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</si>
  <si>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</si>
  <si>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</si>
  <si>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</si>
  <si>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</si>
  <si>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</si>
  <si>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</si>
  <si>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</si>
  <si>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</si>
  <si>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</si>
  <si>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</si>
  <si>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</si>
  <si>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</si>
  <si>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</si>
  <si>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</si>
  <si>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</si>
  <si>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</si>
  <si>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</si>
  <si>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</si>
  <si>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</si>
  <si>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</si>
  <si>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</si>
  <si>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</si>
  <si>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</si>
  <si>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</si>
  <si>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</si>
  <si>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</si>
  <si>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</si>
  <si>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</si>
  <si>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</si>
  <si>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</si>
  <si>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</si>
  <si>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</si>
  <si>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</si>
  <si>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</si>
  <si>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</si>
  <si>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</si>
  <si>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</si>
  <si>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</si>
  <si>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</si>
  <si>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</si>
  <si>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</si>
  <si>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</si>
  <si>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</si>
  <si>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</si>
  <si>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</si>
  <si>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</si>
  <si>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</si>
  <si>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</si>
  <si>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</si>
  <si>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</si>
  <si>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</si>
  <si>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</si>
  <si>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</si>
  <si>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</si>
  <si>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</si>
  <si>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</si>
  <si>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</si>
  <si>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</si>
  <si>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</si>
  <si>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</si>
  <si>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</si>
  <si>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</si>
  <si>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</si>
  <si>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</si>
  <si>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</si>
  <si>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</si>
  <si>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</si>
  <si>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</si>
  <si>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</si>
  <si>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</si>
  <si>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</si>
  <si>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</si>
  <si>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</si>
  <si>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</si>
  <si>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</si>
  <si>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</si>
  <si>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</si>
  <si>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</si>
  <si>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</si>
  <si>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</si>
  <si>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</si>
  <si>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</si>
  <si>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</si>
  <si>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</si>
  <si>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</si>
  <si>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</si>
  <si>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</si>
  <si>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</si>
  <si>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</si>
  <si>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</si>
  <si>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</si>
  <si>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</si>
  <si>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</si>
  <si>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</si>
  <si>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</si>
  <si>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</si>
  <si>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</si>
  <si>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</si>
  <si>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</si>
  <si>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</si>
  <si>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</si>
  <si>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</si>
  <si>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</si>
  <si>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</si>
  <si>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</si>
  <si>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</si>
  <si>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</si>
  <si>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</si>
  <si>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</si>
  <si>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</si>
  <si>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</si>
  <si>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</si>
  <si>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</si>
  <si>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</si>
  <si>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</si>
  <si>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</si>
  <si>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</si>
  <si>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</si>
  <si>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</si>
  <si>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</si>
  <si>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</si>
  <si>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</si>
  <si>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</si>
  <si>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</si>
  <si>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</si>
  <si>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</si>
  <si>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</si>
  <si>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</si>
  <si>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</si>
  <si>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</si>
  <si>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</si>
  <si>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</si>
  <si>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</si>
  <si>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</si>
  <si>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</si>
  <si>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</si>
  <si>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</si>
  <si>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</si>
  <si>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</si>
  <si>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</si>
  <si>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</si>
  <si>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</si>
  <si>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</si>
  <si>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</si>
  <si>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</si>
  <si>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</si>
  <si>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</si>
  <si>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</si>
  <si>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</si>
  <si>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</si>
  <si>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</si>
  <si>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</si>
  <si>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</si>
  <si>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</si>
  <si>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</si>
  <si>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</si>
  <si>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</si>
  <si>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</si>
  <si>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</si>
  <si>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</si>
  <si>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</si>
  <si>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</si>
  <si>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</si>
  <si>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</si>
  <si>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</si>
  <si>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</si>
  <si>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</si>
  <si>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</si>
  <si>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</si>
  <si>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</si>
  <si>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</si>
  <si>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</si>
  <si>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</si>
  <si>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</si>
  <si>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</si>
  <si>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</si>
  <si>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</si>
  <si>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</si>
  <si>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</si>
  <si>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</si>
  <si>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</si>
  <si>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</si>
  <si>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</si>
  <si>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</si>
  <si>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</si>
  <si>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</si>
  <si>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</si>
  <si>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</si>
  <si>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</si>
  <si>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</si>
  <si>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</si>
  <si>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</si>
  <si>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</si>
  <si>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</si>
  <si>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</si>
  <si>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</si>
  <si>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</si>
  <si>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</si>
  <si>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</si>
  <si>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</si>
  <si>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</si>
  <si>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</si>
  <si>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</si>
  <si>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</si>
  <si>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</si>
  <si>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</si>
  <si>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</si>
  <si>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</si>
  <si>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</si>
  <si>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</si>
  <si>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</si>
  <si>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</si>
  <si>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</si>
  <si>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</si>
  <si>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</si>
  <si>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</si>
  <si>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</si>
  <si>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</si>
  <si>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</si>
  <si>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</si>
  <si>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</si>
  <si>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</si>
  <si>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</si>
  <si>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</si>
  <si>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</si>
  <si>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</si>
  <si>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</si>
  <si>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</si>
  <si>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</si>
  <si>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</si>
  <si>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</si>
  <si>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</si>
  <si>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</si>
  <si>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</si>
  <si>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</si>
  <si>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</si>
  <si>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</si>
  <si>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</si>
  <si>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</si>
  <si>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</si>
  <si>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</si>
  <si>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</si>
  <si>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</si>
  <si>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</si>
  <si>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</si>
  <si>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</si>
  <si>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</si>
  <si>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</si>
  <si>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</si>
  <si>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</si>
  <si>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</si>
  <si>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</si>
  <si>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</si>
  <si>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</si>
  <si>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</si>
  <si>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</si>
  <si>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</si>
  <si>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</si>
  <si>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</si>
  <si>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</si>
  <si>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</si>
  <si>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</si>
  <si>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</si>
  <si>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</si>
  <si>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</si>
  <si>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</si>
  <si>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</si>
  <si>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</si>
  <si>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</si>
  <si>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</si>
  <si>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</si>
  <si>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</si>
  <si>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</si>
  <si>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</si>
  <si>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</si>
  <si>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</si>
  <si>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</si>
  <si>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</si>
  <si>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</si>
  <si>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</si>
  <si>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</si>
  <si>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</si>
  <si>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</si>
  <si>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</si>
  <si>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</si>
  <si>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</si>
  <si>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</si>
  <si>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</si>
  <si>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</si>
  <si>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</si>
  <si>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</si>
  <si>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</si>
  <si>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</si>
  <si>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</si>
  <si>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</si>
  <si>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</si>
  <si>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</si>
  <si>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</si>
  <si>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</si>
  <si>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</si>
  <si>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</si>
  <si>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</si>
  <si>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</si>
  <si>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</si>
  <si>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</si>
  <si>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</si>
  <si>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</si>
  <si>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</si>
  <si>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</si>
  <si>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</si>
  <si>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</si>
  <si>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</si>
  <si>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</si>
  <si>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</si>
  <si>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</si>
  <si>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</si>
  <si>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</si>
  <si>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</si>
  <si>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</si>
  <si>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</si>
  <si>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</si>
  <si>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</si>
  <si>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</si>
  <si>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</si>
  <si>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</si>
  <si>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</si>
  <si>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</si>
  <si>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</si>
  <si>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</si>
  <si>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</si>
  <si>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</si>
  <si>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</si>
  <si>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</si>
  <si>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</si>
  <si>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</si>
  <si>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</si>
  <si>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</si>
  <si>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</si>
  <si>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</si>
  <si>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</si>
  <si>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</si>
  <si>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</si>
  <si>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</si>
  <si>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</si>
  <si>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</si>
  <si>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</si>
  <si>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</si>
  <si>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</si>
  <si>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</si>
  <si>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</si>
  <si>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</si>
  <si>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</si>
  <si>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</si>
  <si>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</si>
  <si>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</si>
  <si>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</si>
  <si>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</si>
  <si>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</si>
  <si>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</si>
  <si>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</si>
  <si>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</si>
  <si>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</si>
  <si>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</si>
  <si>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</si>
  <si>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</si>
  <si>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</si>
  <si>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</si>
  <si>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</si>
  <si>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</si>
  <si>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</si>
  <si>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</si>
  <si>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</si>
  <si>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</si>
  <si>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</si>
  <si>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</si>
  <si>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</si>
  <si>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</si>
  <si>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</si>
  <si>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</si>
  <si>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</si>
  <si>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</si>
  <si>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</si>
  <si>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</si>
  <si>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</si>
  <si>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</si>
  <si>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</si>
  <si>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</si>
  <si>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</si>
  <si>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</si>
  <si>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</si>
  <si>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</si>
  <si>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</si>
  <si>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</si>
  <si>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</si>
  <si>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</si>
  <si>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</si>
  <si>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</si>
  <si>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</si>
  <si>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</si>
  <si>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</si>
  <si>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</si>
  <si>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</si>
  <si>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</si>
  <si>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</si>
  <si>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</si>
  <si>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</si>
  <si>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</si>
  <si>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</si>
  <si>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</si>
  <si>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</si>
  <si>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</si>
  <si>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</si>
  <si>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</si>
  <si>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</si>
  <si>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</si>
  <si>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</si>
  <si>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</si>
  <si>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</si>
  <si>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</si>
  <si>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</si>
  <si>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</si>
  <si>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</si>
  <si>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</si>
  <si>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</si>
  <si>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</si>
  <si>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</si>
  <si>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</si>
  <si>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</si>
  <si>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</si>
  <si>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</si>
  <si>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</si>
  <si>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</si>
  <si>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</si>
  <si>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</si>
  <si>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</si>
  <si>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</si>
  <si>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</si>
  <si>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</si>
  <si>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</si>
  <si>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</si>
  <si>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</si>
  <si>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</si>
  <si>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</si>
  <si>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</si>
  <si>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</si>
  <si>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</si>
  <si>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</si>
  <si>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</si>
  <si>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</si>
  <si>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</si>
  <si>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</si>
  <si>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</si>
  <si>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</si>
  <si>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</si>
  <si>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</si>
  <si>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</si>
  <si>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</si>
  <si>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</si>
  <si>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</si>
  <si>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</si>
  <si>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</si>
  <si>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</si>
  <si>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</si>
  <si>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</si>
  <si>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</si>
  <si>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</si>
  <si>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</si>
  <si>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</si>
  <si>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</si>
  <si>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</si>
  <si>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</si>
  <si>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</si>
  <si>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</si>
  <si>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</si>
  <si>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</si>
  <si>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</si>
  <si>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</si>
  <si>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</si>
  <si>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</si>
  <si>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</si>
  <si>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</si>
  <si>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</si>
  <si>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</si>
  <si>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</si>
  <si>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</si>
  <si>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</si>
  <si>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</si>
  <si>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</si>
  <si>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</si>
  <si>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</si>
  <si>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</si>
  <si>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</si>
  <si>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</si>
  <si>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</si>
  <si>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</si>
  <si>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</si>
  <si>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</si>
  <si>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</si>
  <si>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</si>
  <si>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</si>
  <si>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</si>
  <si>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</si>
  <si>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</si>
  <si>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</si>
  <si>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</si>
  <si>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</si>
  <si>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</si>
  <si>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</si>
  <si>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</si>
  <si>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</si>
  <si>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</si>
  <si>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</si>
  <si>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</si>
  <si>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</si>
  <si>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</si>
  <si>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</si>
  <si>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</si>
  <si>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</si>
  <si>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</si>
  <si>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</si>
  <si>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</si>
  <si>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</si>
  <si>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</si>
  <si>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</si>
  <si>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</si>
  <si>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</si>
  <si>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</si>
  <si>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</si>
  <si>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</si>
  <si>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</si>
  <si>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</si>
  <si>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</si>
  <si>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</si>
  <si>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</si>
  <si>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</si>
  <si>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</si>
  <si>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</si>
  <si>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</si>
  <si>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</si>
  <si>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</si>
  <si>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</si>
  <si>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</si>
  <si>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</si>
  <si>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</si>
  <si>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</si>
  <si>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</si>
  <si>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</si>
  <si>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</si>
  <si>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</si>
  <si>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</si>
  <si>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</si>
  <si>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</si>
  <si>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</si>
  <si>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</si>
  <si>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</si>
  <si>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</si>
  <si>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</si>
  <si>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</si>
  <si>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</si>
  <si>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</si>
  <si>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</si>
  <si>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</si>
  <si>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</si>
  <si>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</si>
  <si>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</si>
  <si>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</si>
  <si>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</si>
  <si>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</si>
  <si>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</si>
  <si>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</si>
  <si>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</si>
  <si>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</si>
  <si>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</si>
  <si>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</si>
  <si>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</si>
  <si>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</si>
  <si>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</si>
  <si>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</si>
  <si>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</si>
  <si>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</si>
  <si>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</si>
  <si>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</si>
  <si>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</si>
  <si>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</si>
  <si>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</si>
  <si>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</si>
  <si>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</si>
  <si>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</si>
  <si>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</si>
  <si>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</si>
  <si>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</si>
  <si>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</si>
  <si>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</si>
  <si>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</si>
  <si>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</si>
  <si>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</si>
  <si>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</si>
  <si>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</si>
  <si>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</si>
  <si>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</si>
  <si>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</si>
  <si>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</si>
  <si>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</si>
  <si>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</si>
  <si>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</si>
  <si>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</si>
  <si>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</si>
  <si>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</si>
  <si>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</si>
  <si>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</si>
  <si>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</si>
  <si>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</si>
  <si>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</si>
  <si>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</si>
  <si>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</si>
  <si>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</si>
  <si>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</si>
  <si>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</si>
  <si>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</si>
  <si>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</si>
  <si>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</si>
  <si>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</si>
  <si>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</si>
  <si>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</si>
  <si>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</si>
  <si>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</si>
  <si>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</si>
  <si>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</si>
  <si>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</si>
  <si>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</si>
  <si>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</si>
  <si>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</si>
  <si>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</si>
  <si>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</si>
  <si>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</si>
  <si>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</si>
  <si>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</si>
  <si>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</si>
  <si>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</si>
  <si>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</si>
  <si>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</si>
  <si>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</si>
  <si>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</si>
  <si>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</si>
  <si>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</si>
  <si>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</si>
  <si>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</si>
  <si>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</si>
  <si>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</si>
  <si>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</si>
  <si>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</si>
  <si>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</si>
  <si>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</si>
  <si>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</si>
  <si>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</si>
  <si>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</si>
  <si>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</si>
  <si>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</si>
  <si>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</si>
  <si>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</si>
  <si>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</si>
  <si>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</si>
  <si>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</si>
  <si>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</si>
  <si>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</si>
  <si>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</si>
  <si>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</si>
  <si>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</si>
  <si>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</si>
  <si>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</si>
  <si>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</si>
  <si>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</si>
  <si>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</si>
  <si>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</si>
  <si>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</si>
  <si>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</si>
  <si>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</si>
  <si>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</si>
  <si>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</si>
  <si>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</si>
  <si>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</si>
  <si>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</si>
  <si>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</si>
  <si>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</si>
  <si>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</si>
  <si>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</si>
  <si>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</si>
  <si>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</si>
  <si>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</si>
  <si>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</si>
  <si>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</si>
  <si>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</si>
  <si>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</si>
  <si>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</si>
  <si>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</si>
  <si>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</si>
  <si>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</si>
  <si>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</si>
  <si>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</si>
  <si>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</si>
  <si>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</si>
  <si>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</si>
  <si>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</si>
  <si>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</si>
  <si>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</si>
  <si>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</si>
  <si>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</si>
  <si>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</si>
  <si>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</si>
  <si>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</si>
  <si>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</si>
  <si>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</si>
  <si>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</si>
  <si>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</si>
  <si>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</si>
  <si>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</si>
  <si>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</si>
  <si>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</si>
  <si>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</si>
  <si>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</si>
  <si>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</si>
  <si>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</si>
  <si>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</si>
  <si>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</si>
  <si>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</si>
  <si>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</si>
  <si>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</si>
  <si>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</si>
  <si>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</si>
  <si>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</si>
  <si>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</si>
  <si>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</si>
  <si>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</si>
  <si>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</si>
  <si>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</si>
  <si>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</si>
  <si>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</si>
  <si>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</si>
  <si>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</si>
  <si>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</si>
  <si>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</si>
  <si>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</si>
  <si>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</si>
  <si>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</si>
  <si>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</si>
  <si>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</si>
  <si>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</si>
  <si>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</si>
  <si>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</si>
  <si>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</si>
  <si>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</si>
  <si>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</si>
  <si>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</si>
  <si>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</si>
  <si>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</si>
  <si>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</si>
  <si>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</si>
  <si>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</si>
  <si>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</si>
  <si>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</si>
  <si>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</si>
  <si>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</si>
  <si>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</si>
  <si>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</si>
  <si>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</si>
  <si>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</si>
  <si>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</si>
  <si>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</si>
  <si>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</si>
  <si>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</si>
  <si>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</si>
  <si>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</si>
  <si>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</si>
  <si>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</si>
  <si>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</si>
  <si>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</si>
  <si>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</si>
  <si>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</si>
  <si>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</si>
  <si>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</si>
  <si>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</si>
  <si>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</si>
  <si>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</si>
  <si>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</si>
  <si>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</si>
  <si>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</si>
  <si>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</si>
  <si>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</si>
  <si>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</si>
  <si>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</si>
  <si>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</si>
  <si>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</si>
  <si>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</si>
  <si>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</si>
  <si>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</si>
  <si>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</si>
  <si>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</si>
  <si>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</si>
  <si>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</si>
  <si>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</si>
  <si>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</si>
  <si>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</si>
  <si>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</si>
  <si>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</si>
  <si>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</si>
  <si>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</si>
  <si>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</si>
  <si>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</si>
  <si>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</si>
  <si>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</si>
  <si>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</si>
  <si>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</si>
  <si>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</si>
  <si>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</si>
  <si>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</si>
  <si>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</si>
  <si>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</si>
  <si>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</si>
  <si>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</si>
  <si>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</si>
  <si>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</si>
  <si>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</si>
  <si>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</si>
  <si>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</si>
  <si>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</si>
  <si>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</si>
  <si>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</si>
  <si>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</si>
  <si>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</si>
  <si>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</si>
  <si>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</si>
  <si>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</si>
  <si>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</si>
  <si>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</si>
  <si>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</si>
  <si>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</si>
  <si>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</si>
  <si>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</si>
  <si>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</si>
  <si>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</si>
  <si>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</si>
  <si>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</si>
  <si>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</si>
  <si>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</si>
  <si>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</si>
  <si>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</si>
  <si>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</si>
  <si>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</si>
  <si>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</si>
  <si>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</si>
  <si>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</si>
  <si>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</si>
  <si>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</si>
  <si>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</si>
  <si>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</si>
  <si>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</si>
  <si>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</si>
  <si>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</si>
  <si>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</si>
  <si>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</si>
  <si>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</si>
  <si>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</si>
  <si>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</si>
  <si>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</si>
  <si>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</si>
  <si>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</si>
  <si>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</si>
  <si>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</si>
  <si>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</si>
  <si>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</si>
  <si>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</si>
  <si>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</si>
  <si>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</si>
  <si>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</si>
  <si>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</si>
  <si>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</si>
  <si>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</si>
  <si>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</si>
  <si>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</si>
  <si>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</si>
  <si>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</si>
  <si>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</si>
  <si>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</si>
  <si>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</si>
  <si>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</si>
  <si>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</si>
  <si>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</si>
  <si>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</si>
  <si>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</si>
  <si>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</si>
  <si>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</si>
  <si>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</si>
  <si>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</si>
  <si>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</si>
  <si>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</si>
  <si>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</si>
  <si>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</si>
  <si>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</si>
  <si>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</si>
  <si>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</si>
  <si>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</si>
  <si>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</si>
  <si>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</si>
  <si>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</si>
  <si>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</si>
  <si>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</si>
  <si>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</si>
  <si>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</si>
  <si>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</si>
  <si>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</si>
  <si>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</si>
  <si>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</si>
  <si>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</si>
  <si>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</si>
  <si>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</si>
  <si>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</si>
  <si>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</si>
  <si>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</si>
  <si>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</si>
  <si>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</si>
  <si>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</si>
  <si>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</si>
  <si>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</si>
  <si>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</si>
  <si>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</si>
  <si>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</si>
  <si>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</si>
  <si>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</si>
  <si>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</si>
  <si>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</si>
  <si>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</si>
  <si>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</si>
  <si>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</si>
  <si>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</si>
  <si>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</si>
  <si>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</si>
  <si>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</si>
  <si>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</si>
  <si>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</si>
  <si>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</si>
  <si>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</si>
  <si>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</si>
  <si>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</si>
  <si>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</si>
  <si>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</si>
  <si>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</si>
  <si>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</si>
  <si>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</si>
  <si>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</si>
  <si>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</si>
  <si>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</si>
  <si>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</si>
  <si>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</si>
  <si>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</si>
  <si>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</si>
  <si>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</si>
  <si>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</si>
  <si>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</si>
  <si>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</si>
  <si>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</si>
  <si>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</si>
  <si>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</si>
  <si>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</si>
  <si>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</si>
  <si>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</si>
  <si>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</si>
  <si>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</si>
  <si>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</si>
  <si>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</si>
  <si>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</si>
  <si>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</si>
  <si>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</si>
  <si>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</si>
  <si>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</si>
  <si>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</si>
  <si>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</si>
  <si>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</si>
  <si>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</si>
  <si>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</si>
  <si>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</si>
  <si>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</si>
  <si>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</si>
  <si>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</si>
  <si>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</si>
  <si>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</si>
  <si>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</si>
  <si>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</si>
  <si>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</si>
  <si>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</si>
  <si>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</si>
  <si>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</si>
  <si>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</si>
  <si>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</si>
  <si>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</si>
  <si>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</si>
  <si>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</si>
  <si>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</si>
  <si>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</si>
  <si>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</si>
  <si>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</si>
  <si>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</si>
  <si>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</si>
  <si>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</si>
  <si>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</si>
  <si>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</si>
  <si>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</si>
  <si>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</si>
  <si>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</si>
  <si>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</si>
  <si>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</si>
  <si>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</si>
  <si>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</si>
  <si>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</si>
  <si>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</si>
  <si>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</si>
  <si>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</si>
  <si>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</si>
  <si>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</si>
  <si>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</si>
  <si>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</si>
  <si>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</si>
  <si>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</si>
  <si>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</si>
  <si>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</si>
  <si>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</si>
  <si>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</si>
  <si>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</si>
  <si>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</si>
  <si>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</si>
  <si>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</si>
  <si>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</si>
  <si>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</si>
  <si>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</si>
  <si>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</si>
  <si>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</si>
  <si>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</si>
  <si>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</si>
  <si>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</si>
  <si>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</si>
  <si>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</si>
  <si>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</si>
  <si>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</si>
  <si>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</si>
  <si>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</si>
  <si>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</si>
  <si>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</si>
  <si>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</si>
  <si>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</si>
  <si>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</si>
  <si>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</si>
  <si>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</si>
  <si>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</si>
  <si>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</si>
  <si>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</si>
  <si>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</si>
  <si>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</si>
  <si>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</si>
  <si>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</si>
  <si>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</si>
  <si>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</si>
  <si>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</si>
  <si>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</si>
  <si>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</si>
  <si>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</si>
  <si>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</si>
  <si>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</si>
  <si>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</si>
  <si>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</si>
  <si>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</si>
  <si>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</si>
  <si>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</si>
  <si>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</si>
  <si>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</si>
  <si>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</si>
  <si>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</si>
  <si>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</si>
  <si>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</si>
  <si>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</si>
  <si>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</si>
  <si>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</si>
  <si>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</si>
  <si>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</si>
  <si>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</si>
  <si>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</si>
  <si>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</si>
  <si>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</si>
  <si>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</si>
  <si>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</si>
  <si>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</si>
  <si>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</si>
  <si>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</si>
  <si>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</si>
  <si>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</si>
  <si>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</si>
  <si>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</si>
  <si>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</si>
  <si>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</si>
  <si>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</si>
  <si>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</si>
  <si>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</si>
  <si>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</si>
  <si>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</si>
  <si>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</si>
  <si>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</si>
  <si>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</si>
  <si>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</si>
  <si>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</si>
  <si>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</si>
  <si>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</si>
  <si>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</si>
  <si>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</si>
  <si>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</si>
  <si>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</si>
  <si>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</si>
  <si>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</si>
  <si>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</si>
  <si>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</si>
  <si>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</si>
  <si>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</si>
  <si>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</si>
  <si>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</si>
  <si>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</si>
  <si>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</si>
  <si>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</si>
  <si>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</si>
  <si>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</si>
  <si>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</si>
  <si>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</si>
  <si>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</si>
  <si>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</si>
  <si>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</si>
  <si>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</si>
  <si>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</si>
  <si>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</si>
  <si>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</si>
  <si>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</si>
  <si>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</si>
  <si>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</si>
  <si>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</si>
  <si>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</si>
  <si>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</si>
  <si>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</si>
  <si>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</si>
  <si>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</si>
  <si>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</si>
  <si>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</si>
  <si>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</si>
  <si>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</si>
  <si>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</si>
  <si>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</si>
  <si>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</si>
  <si>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</si>
  <si>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</si>
  <si>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</si>
  <si>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</si>
  <si>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</si>
  <si>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</si>
  <si>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</si>
  <si>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</si>
  <si>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</si>
  <si>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</si>
  <si>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</si>
  <si>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</si>
  <si>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</si>
  <si>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</si>
  <si>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</si>
  <si>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</si>
  <si>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</si>
  <si>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</si>
  <si>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</si>
  <si>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</si>
  <si>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</si>
  <si>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</si>
  <si>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</si>
  <si>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</si>
  <si>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</si>
  <si>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</si>
  <si>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</si>
  <si>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</si>
  <si>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</si>
  <si>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</si>
  <si>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</si>
  <si>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</si>
  <si>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</si>
  <si>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</si>
  <si>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</si>
  <si>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</si>
  <si>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</si>
  <si>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</si>
  <si>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</si>
  <si>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</si>
  <si>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</si>
  <si>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</si>
  <si>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</si>
  <si>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</si>
  <si>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</si>
  <si>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</si>
  <si>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</si>
  <si>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</si>
  <si>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</si>
  <si>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</si>
  <si>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</si>
  <si>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</si>
  <si>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</si>
  <si>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</si>
  <si>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</si>
  <si>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</si>
  <si>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</si>
  <si>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</si>
  <si>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</si>
  <si>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</si>
  <si>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</si>
  <si>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</si>
  <si>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</si>
  <si>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</si>
  <si>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</si>
  <si>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</si>
  <si>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</si>
  <si>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</si>
  <si>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</si>
  <si>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</si>
  <si>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</si>
  <si>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</si>
  <si>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</si>
  <si>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</si>
  <si>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</si>
  <si>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</si>
  <si>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</si>
  <si>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</si>
  <si>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</si>
  <si>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</si>
  <si>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</si>
  <si>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</si>
  <si>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</si>
  <si>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</si>
  <si>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</si>
  <si>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</si>
  <si>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</si>
  <si>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</si>
  <si>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</si>
  <si>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</si>
  <si>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</si>
  <si>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</si>
  <si>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</si>
  <si>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</si>
  <si>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</si>
  <si>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</si>
  <si>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</si>
  <si>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</si>
  <si>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</si>
  <si>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</si>
  <si>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</si>
  <si>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</si>
  <si>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</si>
  <si>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</si>
  <si>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</si>
  <si>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</si>
  <si>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</si>
  <si>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</si>
  <si>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</si>
  <si>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</si>
  <si>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</si>
  <si>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</si>
  <si>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</si>
  <si>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</si>
  <si>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</si>
  <si>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</si>
  <si>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</si>
  <si>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</si>
  <si>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</si>
  <si>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</si>
  <si>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</si>
  <si>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</si>
  <si>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</si>
  <si>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</si>
  <si>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</si>
  <si>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</si>
  <si>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</si>
  <si>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</si>
  <si>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</si>
  <si>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</si>
  <si>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</si>
  <si>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</si>
  <si>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</si>
  <si>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</si>
  <si>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</si>
  <si>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</si>
  <si>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</si>
  <si>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</si>
  <si>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</si>
  <si>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</si>
  <si>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</si>
  <si>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</si>
  <si>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</si>
  <si>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</si>
  <si>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</si>
  <si>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</si>
  <si>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</si>
  <si>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</si>
  <si>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</si>
  <si>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</si>
  <si>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</si>
  <si>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</si>
  <si>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</si>
  <si>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</si>
  <si>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</si>
  <si>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</si>
  <si>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</si>
  <si>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</si>
  <si>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</si>
  <si>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</si>
  <si>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</si>
  <si>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</si>
  <si>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</si>
  <si>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</si>
  <si>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</si>
  <si>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</si>
  <si>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</si>
  <si>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</si>
  <si>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</si>
  <si>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</si>
  <si>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</si>
  <si>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</si>
  <si>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</si>
  <si>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</si>
  <si>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</si>
  <si>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</si>
  <si>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</si>
  <si>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</si>
  <si>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</si>
  <si>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</si>
  <si>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</si>
  <si>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</si>
  <si>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</si>
  <si>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</si>
  <si>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</si>
  <si>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</si>
  <si>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</si>
  <si>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</si>
  <si>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</si>
  <si>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</si>
  <si>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</si>
  <si>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</si>
  <si>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</si>
  <si>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</si>
  <si>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</si>
  <si>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</si>
  <si>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</si>
  <si>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</si>
  <si>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</si>
  <si>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</si>
  <si>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</si>
  <si>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</si>
  <si>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</si>
  <si>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</si>
  <si>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</si>
  <si>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</si>
  <si>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</si>
  <si>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</si>
  <si>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</si>
  <si>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</si>
  <si>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</si>
  <si>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</si>
  <si>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</si>
  <si>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</si>
  <si>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</si>
  <si>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</si>
  <si>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</si>
  <si>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</si>
  <si>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</si>
  <si>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</si>
  <si>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</si>
  <si>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</si>
  <si>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</si>
  <si>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</si>
  <si>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</si>
  <si>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</si>
  <si>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</si>
  <si>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</si>
  <si>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</si>
  <si>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</si>
  <si>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</si>
  <si>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</si>
  <si>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</si>
  <si>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</si>
  <si>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</si>
  <si>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</si>
  <si>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</si>
  <si>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</si>
  <si>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</si>
  <si>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</si>
  <si>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</si>
  <si>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</si>
  <si>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</si>
  <si>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</si>
  <si>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</si>
  <si>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</si>
  <si>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</si>
  <si>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</si>
  <si>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</si>
  <si>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</si>
  <si>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</si>
  <si>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</si>
  <si>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</si>
  <si>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</si>
  <si>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</si>
  <si>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</si>
  <si>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</si>
  <si>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</si>
  <si>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</si>
  <si>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</si>
  <si>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</si>
  <si>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</si>
  <si>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</si>
  <si>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</si>
  <si>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</si>
  <si>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</si>
  <si>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</si>
  <si>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</si>
  <si>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</si>
  <si>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</si>
  <si>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</si>
  <si>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</si>
  <si>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</si>
  <si>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</si>
  <si>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</si>
  <si>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</si>
  <si>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</si>
  <si>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</si>
  <si>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</si>
  <si>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</si>
  <si>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</si>
  <si>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</si>
  <si>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</si>
  <si>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</si>
  <si>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</si>
  <si>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</si>
  <si>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</si>
  <si>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</si>
  <si>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</si>
  <si>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</si>
  <si>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</si>
  <si>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</si>
  <si>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</si>
  <si>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</si>
  <si>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</si>
  <si>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</si>
  <si>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</si>
  <si>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</si>
  <si>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</si>
  <si>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</si>
  <si>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</si>
  <si>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</si>
  <si>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</si>
  <si>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</si>
  <si>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</si>
  <si>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</si>
  <si>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</si>
  <si>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</si>
  <si>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</si>
  <si>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</si>
  <si>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</si>
  <si>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</si>
  <si>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</si>
  <si>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</si>
  <si>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</si>
  <si>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</si>
  <si>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</si>
  <si>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</si>
  <si>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</si>
  <si>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</si>
  <si>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</si>
  <si>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</si>
  <si>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</si>
  <si>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</si>
  <si>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</si>
  <si>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</si>
  <si>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</si>
  <si>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</si>
  <si>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</si>
  <si>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</si>
  <si>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</si>
  <si>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</si>
  <si>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</si>
  <si>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</si>
  <si>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</si>
  <si>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</si>
  <si>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</si>
  <si>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</si>
  <si>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</si>
  <si>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</si>
  <si>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</si>
  <si>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</si>
  <si>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</si>
  <si>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</si>
  <si>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</si>
  <si>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</si>
  <si>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</si>
  <si>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</si>
  <si>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</si>
  <si>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</si>
  <si>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</si>
  <si>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</si>
  <si>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</si>
  <si>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</si>
  <si>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</si>
  <si>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</si>
  <si>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</si>
  <si>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</si>
  <si>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</si>
  <si>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</si>
  <si>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</si>
  <si>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</si>
  <si>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</si>
  <si>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</si>
  <si>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</si>
  <si>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</si>
  <si>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</si>
  <si>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</si>
  <si>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</si>
  <si>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</si>
  <si>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</si>
  <si>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</si>
  <si>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</si>
  <si>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</si>
  <si>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</si>
  <si>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</si>
  <si>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</si>
  <si>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</si>
  <si>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</si>
  <si>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</si>
  <si>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</si>
  <si>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</si>
  <si>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</si>
  <si>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</si>
  <si>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</si>
  <si>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</si>
  <si>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</si>
  <si>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</si>
  <si>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</si>
  <si>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</si>
  <si>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</si>
  <si>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</si>
  <si>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</si>
  <si>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</si>
  <si>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</si>
  <si>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</si>
  <si>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</si>
  <si>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</si>
  <si>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</si>
  <si>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</si>
  <si>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</si>
  <si>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</si>
  <si>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</si>
  <si>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</si>
  <si>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</si>
  <si>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</si>
  <si>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</si>
  <si>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</si>
  <si>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</si>
  <si>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</si>
  <si>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</si>
  <si>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</si>
  <si>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</si>
  <si>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</si>
  <si>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</si>
  <si>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</si>
  <si>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</si>
  <si>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</si>
  <si>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</si>
  <si>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</si>
  <si>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</si>
  <si>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</si>
  <si>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</si>
  <si>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</si>
  <si>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</si>
  <si>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</si>
  <si>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</si>
  <si>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</si>
  <si>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</si>
  <si>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</si>
  <si>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</si>
  <si>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</si>
  <si>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</si>
  <si>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</si>
  <si>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</si>
  <si>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</si>
  <si>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</si>
  <si>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</si>
  <si>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</si>
  <si>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</si>
  <si>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</si>
  <si>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</si>
  <si>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</si>
  <si>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</si>
  <si>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</si>
  <si>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</si>
  <si>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</si>
  <si>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</si>
  <si>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</si>
  <si>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</si>
  <si>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</si>
  <si>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</si>
  <si>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</si>
  <si>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</si>
  <si>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</si>
  <si>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</si>
  <si>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</si>
  <si>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</si>
  <si>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</si>
  <si>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</si>
  <si>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</si>
  <si>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</si>
  <si>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</si>
  <si>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</si>
  <si>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</si>
  <si>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</si>
  <si>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</si>
  <si>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</si>
  <si>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</si>
  <si>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</si>
  <si>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</si>
  <si>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</si>
  <si>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</si>
  <si>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</si>
  <si>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</si>
  <si>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</si>
  <si>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</si>
  <si>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</si>
  <si>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</si>
  <si>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</si>
  <si>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</si>
  <si>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</si>
  <si>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</si>
  <si>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</si>
  <si>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</si>
  <si>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</si>
  <si>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</si>
  <si>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</si>
  <si>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</si>
  <si>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</si>
  <si>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</si>
  <si>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</si>
  <si>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</si>
  <si>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</si>
  <si>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</si>
  <si>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</si>
  <si>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</si>
  <si>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</si>
  <si>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</si>
  <si>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</si>
  <si>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</si>
  <si>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</si>
  <si>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</si>
  <si>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</si>
  <si>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</si>
  <si>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</si>
  <si>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</si>
  <si>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</si>
  <si>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</si>
  <si>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</si>
  <si>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</si>
  <si>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</si>
  <si>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</si>
  <si>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</si>
  <si>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</si>
  <si>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</si>
  <si>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</si>
  <si>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</si>
  <si>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</si>
  <si>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</si>
  <si>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</si>
  <si>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</si>
  <si>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</si>
  <si>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</si>
  <si>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</si>
  <si>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</si>
  <si>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</si>
  <si>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</si>
  <si>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</si>
  <si>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</si>
  <si>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</si>
  <si>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</si>
  <si>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</si>
  <si>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</si>
  <si>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</si>
  <si>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</si>
  <si>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</si>
  <si>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</si>
  <si>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</si>
  <si>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</si>
  <si>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</si>
  <si>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</si>
  <si>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</si>
  <si>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</si>
  <si>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</si>
  <si>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</si>
  <si>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</si>
  <si>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</si>
  <si>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</si>
  <si>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</si>
  <si>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</si>
  <si>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</si>
  <si>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</si>
  <si>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</si>
  <si>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</si>
  <si>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</si>
  <si>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</si>
  <si>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</si>
  <si>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</si>
  <si>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</si>
  <si>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</si>
  <si>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</si>
  <si>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</si>
  <si>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</si>
  <si>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</si>
  <si>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</si>
  <si>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</si>
  <si>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</si>
  <si>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</si>
  <si>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</si>
  <si>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</si>
  <si>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</si>
  <si>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</si>
  <si>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</si>
  <si>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</si>
  <si>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</si>
  <si>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</si>
  <si>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</si>
  <si>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</si>
  <si>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</si>
  <si>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</si>
  <si>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</si>
  <si>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</si>
  <si>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</si>
  <si>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</si>
  <si>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</si>
  <si>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</si>
  <si>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</si>
  <si>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</si>
  <si>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</si>
  <si>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</si>
  <si>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</si>
  <si>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</si>
  <si>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</si>
  <si>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</si>
  <si>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</si>
  <si>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</si>
  <si>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</si>
  <si>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</si>
  <si>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</si>
  <si>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</si>
  <si>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</si>
  <si>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</si>
  <si>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</si>
  <si>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</si>
  <si>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</si>
  <si>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</si>
  <si>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</si>
  <si>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</si>
  <si>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</si>
  <si>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</si>
  <si>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</si>
  <si>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</si>
  <si>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</si>
  <si>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</si>
  <si>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</si>
  <si>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</si>
  <si>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</si>
  <si>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</si>
  <si>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</si>
  <si>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</si>
  <si>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</si>
  <si>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</si>
  <si>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</si>
  <si>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</si>
  <si>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</si>
  <si>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</si>
  <si>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</si>
  <si>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</si>
  <si>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</si>
  <si>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</si>
  <si>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</si>
  <si>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</si>
  <si>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</si>
  <si>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</si>
  <si>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</si>
  <si>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</si>
  <si>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</si>
  <si>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</si>
  <si>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</si>
  <si>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</si>
  <si>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</si>
  <si>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</si>
  <si>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</si>
  <si>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</si>
  <si>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</si>
  <si>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</si>
  <si>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</si>
  <si>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</si>
  <si>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</si>
  <si>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</si>
  <si>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</si>
  <si>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</si>
  <si>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</si>
  <si>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</si>
  <si>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</si>
  <si>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</si>
  <si>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</si>
  <si>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</si>
  <si>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</si>
  <si>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</si>
  <si>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</si>
  <si>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</si>
  <si>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</si>
  <si>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</si>
  <si>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</si>
  <si>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</si>
  <si>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</si>
  <si>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</si>
  <si>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</si>
  <si>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</si>
  <si>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</si>
  <si>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</si>
  <si>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</si>
  <si>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</si>
  <si>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</si>
  <si>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</si>
  <si>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</si>
  <si>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</si>
  <si>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</si>
  <si>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</si>
  <si>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</si>
  <si>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</si>
  <si>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</si>
  <si>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</si>
  <si>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</si>
  <si>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</si>
  <si>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</si>
  <si>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</si>
  <si>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</si>
  <si>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</si>
  <si>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</si>
  <si>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</si>
  <si>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</si>
  <si>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</si>
  <si>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</si>
  <si>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</si>
  <si>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</si>
  <si>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</si>
  <si>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</si>
  <si>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</si>
  <si>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</si>
  <si>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</si>
  <si>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</si>
  <si>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</si>
  <si>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</si>
  <si>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</si>
  <si>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</si>
  <si>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</si>
  <si>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</si>
  <si>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</si>
  <si>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</si>
  <si>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</si>
  <si>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</si>
  <si>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</si>
  <si>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</si>
  <si>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</si>
  <si>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</si>
  <si>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</si>
  <si>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</si>
  <si>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</si>
  <si>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</si>
  <si>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</si>
  <si>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</si>
  <si>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</si>
  <si>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</si>
  <si>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</si>
  <si>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</si>
  <si>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</si>
  <si>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</si>
  <si>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</si>
  <si>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</si>
  <si>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</si>
  <si>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</si>
  <si>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</si>
  <si>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</si>
  <si>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</si>
  <si>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</si>
  <si>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</si>
  <si>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</si>
  <si>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</si>
  <si>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</si>
  <si>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</si>
  <si>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</si>
  <si>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</si>
  <si>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</si>
  <si>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</si>
  <si>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</si>
  <si>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</si>
  <si>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</si>
  <si>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</si>
  <si>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</si>
  <si>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</si>
  <si>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</si>
  <si>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</si>
  <si>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</si>
  <si>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</si>
  <si>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</si>
  <si>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</si>
  <si>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</si>
  <si>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</si>
  <si>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</si>
  <si>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</si>
  <si>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</si>
  <si>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</si>
  <si>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</si>
  <si>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</si>
  <si>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</si>
  <si>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</si>
  <si>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</si>
  <si>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</si>
  <si>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</si>
  <si>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</si>
  <si>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</si>
  <si>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</si>
  <si>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</si>
  <si>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</si>
  <si>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</si>
  <si>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</si>
  <si>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</si>
  <si>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</si>
  <si>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</si>
  <si>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</si>
  <si>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</si>
  <si>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</si>
  <si>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</si>
  <si>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</si>
  <si>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</si>
  <si>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</si>
  <si>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</si>
  <si>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</si>
  <si>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</si>
  <si>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</si>
  <si>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</si>
  <si>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</si>
  <si>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</si>
  <si>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</si>
  <si>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</si>
  <si>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</si>
  <si>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</si>
  <si>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</si>
  <si>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</si>
  <si>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</si>
  <si>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</si>
  <si>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</si>
  <si>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</si>
  <si>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</si>
  <si>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</si>
  <si>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</si>
  <si>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</si>
  <si>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</si>
  <si>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</si>
  <si>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</si>
  <si>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</si>
  <si>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</si>
  <si>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</si>
  <si>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</si>
  <si>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</si>
  <si>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</si>
  <si>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</si>
  <si>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</si>
  <si>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</si>
  <si>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</si>
  <si>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</si>
  <si>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</si>
  <si>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</si>
  <si>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</si>
  <si>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</si>
  <si>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</si>
  <si>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</si>
  <si>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</si>
  <si>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</si>
  <si>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</si>
  <si>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</si>
  <si>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</si>
  <si>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</si>
  <si>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</si>
  <si>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</si>
  <si>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</si>
  <si>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</si>
  <si>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</si>
  <si>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</si>
  <si>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</si>
  <si>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</si>
  <si>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</si>
  <si>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</si>
  <si>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</si>
  <si>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</si>
  <si>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</si>
  <si>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</si>
  <si>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</si>
  <si>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</si>
  <si>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</si>
  <si>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</si>
  <si>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</si>
  <si>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</si>
  <si>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</si>
  <si>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</si>
  <si>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</si>
  <si>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</si>
  <si>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</si>
  <si>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</si>
  <si>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</si>
  <si>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</si>
  <si>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</si>
  <si>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</si>
  <si>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</si>
  <si>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</si>
  <si>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</si>
  <si>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</si>
  <si>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</si>
  <si>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</si>
  <si>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</si>
  <si>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</si>
  <si>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</si>
  <si>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</si>
  <si>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</si>
  <si>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</si>
  <si>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</si>
  <si>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</si>
  <si>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</si>
  <si>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</si>
  <si>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</si>
  <si>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</si>
  <si>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</si>
  <si>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</si>
  <si>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</si>
  <si>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</si>
  <si>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</si>
  <si>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</si>
  <si>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</si>
  <si>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</si>
  <si>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</si>
  <si>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</si>
  <si>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</si>
  <si>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</si>
  <si>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</si>
  <si>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</si>
  <si>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</si>
  <si>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</si>
  <si>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</si>
  <si>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</si>
  <si>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</si>
  <si>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</si>
  <si>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</si>
  <si>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</si>
  <si>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</si>
  <si>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</si>
  <si>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</si>
  <si>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</si>
  <si>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</si>
  <si>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</si>
  <si>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</si>
  <si>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</si>
  <si>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</si>
  <si>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</si>
  <si>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</si>
  <si>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</si>
  <si>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</si>
  <si>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</si>
  <si>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</si>
  <si>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</si>
  <si>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</si>
  <si>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</si>
  <si>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</si>
  <si>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</si>
  <si>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</si>
  <si>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</si>
  <si>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</si>
  <si>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</si>
  <si>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</si>
  <si>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</si>
  <si>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</si>
  <si>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</si>
  <si>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</si>
  <si>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</si>
  <si>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</si>
  <si>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</si>
  <si>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</si>
  <si>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</si>
  <si>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</si>
  <si>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</si>
  <si>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</si>
  <si>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</si>
  <si>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</si>
  <si>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</si>
  <si>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</si>
  <si>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</si>
  <si>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</si>
  <si>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</si>
  <si>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</si>
  <si>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</si>
  <si>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</si>
  <si>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</si>
  <si>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</si>
  <si>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</si>
  <si>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</si>
  <si>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</si>
  <si>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</si>
  <si>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</si>
  <si>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</si>
  <si>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</si>
  <si>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</si>
  <si>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</si>
  <si>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</si>
  <si>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</si>
  <si>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</si>
  <si>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</si>
  <si>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</si>
  <si>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</si>
  <si>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</si>
  <si>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</si>
  <si>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</si>
  <si>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</si>
  <si>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</si>
  <si>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</si>
  <si>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</si>
  <si>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</si>
  <si>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</si>
  <si>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</si>
  <si>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</si>
  <si>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</si>
  <si>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</si>
  <si>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</si>
  <si>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</si>
  <si>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</si>
  <si>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</si>
  <si>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</si>
  <si>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</si>
  <si>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</si>
  <si>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</si>
  <si>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</si>
  <si>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</si>
  <si>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</si>
  <si>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</si>
  <si>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</si>
  <si>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</si>
  <si>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</si>
  <si>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</si>
  <si>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</si>
  <si>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</si>
  <si>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</si>
  <si>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</si>
  <si>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</si>
  <si>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</si>
  <si>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</si>
  <si>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</si>
  <si>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</si>
  <si>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</si>
  <si>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</si>
  <si>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</si>
  <si>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</si>
  <si>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</si>
  <si>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</si>
  <si>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</si>
  <si>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</si>
  <si>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</si>
  <si>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</si>
  <si>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</si>
  <si>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</si>
  <si>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</si>
  <si>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</si>
  <si>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</si>
  <si>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</si>
  <si>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</si>
  <si>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</si>
  <si>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</si>
  <si>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</si>
  <si>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</si>
  <si>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</si>
  <si>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</si>
  <si>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</si>
  <si>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</si>
  <si>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</si>
  <si>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</si>
  <si>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</si>
  <si>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</si>
  <si>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</si>
  <si>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</si>
  <si>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</si>
  <si>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</si>
  <si>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</si>
  <si>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</si>
  <si>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</si>
  <si>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</si>
  <si>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</si>
  <si>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</si>
  <si>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</si>
  <si>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</si>
  <si>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</si>
  <si>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</si>
  <si>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</si>
  <si>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</si>
  <si>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</si>
  <si>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</si>
  <si>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</si>
  <si>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</si>
  <si>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</si>
  <si>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</si>
  <si>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</si>
  <si>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</si>
  <si>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</si>
  <si>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</si>
  <si>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</si>
  <si>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</si>
  <si>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</si>
  <si>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</si>
  <si>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</si>
  <si>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</si>
  <si>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</si>
  <si>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</si>
  <si>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</si>
  <si>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</si>
  <si>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</si>
  <si>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</si>
  <si>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</si>
  <si>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</si>
  <si>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</si>
  <si>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</si>
  <si>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</si>
  <si>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</si>
  <si>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</si>
  <si>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</si>
  <si>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</si>
  <si>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</si>
  <si>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</si>
  <si>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</si>
  <si>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</si>
  <si>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</si>
  <si>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</si>
  <si>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</si>
  <si>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</si>
  <si>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</si>
  <si>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</si>
  <si>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</si>
  <si>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</si>
  <si>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</si>
  <si>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</si>
  <si>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</si>
  <si>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</si>
  <si>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</si>
  <si>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</si>
  <si>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</si>
  <si>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</si>
  <si>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</si>
  <si>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</si>
  <si>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</si>
  <si>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</si>
  <si>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</si>
  <si>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</si>
  <si>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</si>
  <si>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</si>
  <si>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</si>
  <si>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</si>
  <si>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</si>
  <si>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</si>
  <si>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</si>
  <si>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</si>
  <si>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</si>
  <si>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</si>
  <si>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</si>
  <si>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</si>
  <si>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</si>
  <si>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</si>
  <si>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</si>
  <si>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</si>
  <si>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</si>
  <si>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</si>
  <si>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</si>
  <si>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</si>
  <si>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</si>
  <si>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</si>
  <si>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</si>
  <si>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</si>
  <si>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</si>
  <si>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</si>
  <si>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</si>
  <si>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</si>
  <si>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</si>
  <si>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</si>
  <si>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</si>
  <si>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</si>
  <si>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</si>
  <si>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</si>
  <si>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</si>
  <si>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</si>
  <si>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</si>
  <si>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</si>
  <si>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</si>
  <si>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</si>
  <si>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</si>
  <si>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</si>
  <si>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</si>
  <si>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</si>
  <si>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</si>
  <si>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</si>
  <si>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</si>
  <si>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</si>
  <si>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</si>
  <si>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</si>
  <si>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</si>
  <si>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</si>
  <si>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</si>
  <si>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</si>
  <si>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</si>
  <si>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</si>
  <si>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</si>
  <si>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</si>
  <si>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</si>
  <si>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</si>
  <si>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</si>
  <si>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</si>
  <si>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</si>
  <si>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</si>
  <si>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</si>
  <si>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</si>
  <si>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</si>
  <si>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</si>
  <si>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</si>
  <si>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</si>
  <si>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</si>
  <si>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</si>
  <si>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</si>
  <si>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</si>
  <si>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</si>
  <si>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</si>
  <si>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</si>
  <si>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</si>
  <si>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</si>
  <si>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</si>
  <si>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</si>
  <si>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</si>
  <si>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</si>
  <si>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</si>
  <si>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</si>
  <si>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</si>
  <si>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</si>
  <si>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</si>
  <si>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</si>
  <si>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</si>
  <si>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</si>
  <si>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</si>
  <si>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</si>
  <si>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</si>
  <si>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</si>
  <si>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</si>
  <si>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</si>
  <si>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</si>
  <si>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</si>
  <si>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</si>
  <si>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</si>
  <si>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</si>
  <si>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</si>
  <si>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</si>
  <si>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</si>
  <si>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</si>
  <si>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</si>
  <si>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</si>
  <si>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</si>
  <si>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</si>
  <si>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</si>
  <si>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</si>
  <si>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</si>
  <si>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</si>
  <si>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</si>
  <si>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</si>
  <si>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</si>
  <si>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</si>
  <si>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</si>
  <si>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</si>
  <si>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</si>
  <si>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</si>
  <si>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</si>
  <si>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</si>
  <si>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</si>
  <si>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</si>
  <si>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</si>
  <si>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</si>
  <si>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</si>
  <si>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</si>
  <si>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</si>
  <si>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</si>
  <si>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</si>
  <si>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</si>
  <si>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</si>
  <si>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</si>
  <si>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</si>
  <si>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</si>
  <si>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</si>
  <si>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</si>
  <si>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</si>
  <si>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</si>
  <si>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</si>
  <si>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</si>
  <si>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</si>
  <si>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</si>
  <si>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</si>
  <si>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</si>
  <si>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</si>
  <si>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</si>
  <si>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</si>
  <si>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</si>
  <si>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</si>
  <si>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</si>
  <si>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</si>
  <si>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</si>
  <si>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</si>
  <si>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</si>
  <si>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</si>
  <si>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</si>
  <si>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</si>
  <si>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</si>
  <si>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</si>
  <si>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</si>
  <si>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</si>
  <si>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</si>
  <si>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</si>
  <si>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</si>
  <si>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</si>
  <si>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</si>
  <si>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</si>
  <si>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</si>
  <si>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</si>
  <si>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</si>
  <si>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</si>
  <si>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</si>
  <si>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</si>
  <si>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</si>
  <si>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</si>
  <si>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</si>
  <si>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</si>
  <si>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</si>
  <si>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</si>
  <si>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</si>
  <si>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</si>
  <si>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</si>
  <si>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</si>
  <si>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</si>
  <si>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</si>
  <si>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</si>
  <si>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</si>
  <si>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</si>
  <si>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</si>
  <si>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</si>
  <si>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</si>
  <si>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</si>
  <si>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</si>
  <si>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</si>
  <si>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</si>
  <si>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</si>
  <si>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</si>
  <si>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</si>
  <si>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</si>
  <si>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</si>
  <si>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</si>
  <si>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</si>
  <si>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</si>
  <si>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</si>
  <si>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</si>
  <si>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</si>
  <si>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</si>
  <si>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</si>
  <si>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</si>
  <si>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</si>
  <si>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</si>
  <si>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</si>
  <si>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</si>
  <si>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</si>
  <si>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</si>
  <si>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</si>
  <si>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</si>
  <si>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</si>
  <si>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</si>
  <si>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</si>
  <si>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</si>
  <si>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</si>
  <si>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</si>
  <si>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</si>
  <si>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</si>
  <si>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</si>
  <si>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</si>
  <si>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</si>
  <si>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</si>
  <si>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</si>
  <si>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</si>
  <si>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</si>
  <si>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</si>
  <si>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</si>
  <si>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</si>
  <si>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</si>
  <si>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</si>
  <si>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</si>
  <si>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</si>
  <si>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</si>
  <si>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</si>
  <si>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</si>
  <si>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</si>
  <si>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</si>
  <si>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</si>
  <si>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</si>
  <si>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</si>
  <si>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</si>
  <si>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</si>
  <si>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</si>
  <si>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</si>
  <si>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</si>
  <si>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</si>
  <si>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</si>
  <si>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</si>
  <si>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</si>
  <si>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</si>
  <si>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</si>
  <si>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</si>
  <si>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</si>
  <si>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</si>
  <si>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</si>
  <si>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</si>
  <si>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</si>
  <si>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</si>
  <si>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</si>
  <si>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</si>
  <si>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</si>
  <si>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</si>
  <si>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</si>
  <si>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</si>
  <si>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</si>
  <si>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</si>
  <si>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</si>
  <si>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</si>
  <si>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</si>
  <si>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</si>
  <si>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</si>
  <si>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</si>
  <si>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</si>
  <si>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</si>
  <si>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</si>
  <si>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</si>
  <si>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</si>
  <si>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</si>
  <si>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</si>
  <si>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</si>
  <si>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</si>
  <si>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</si>
  <si>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</si>
  <si>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</si>
  <si>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</si>
  <si>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</si>
  <si>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</si>
  <si>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</si>
  <si>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</si>
  <si>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</si>
  <si>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</si>
  <si>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</si>
  <si>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</si>
  <si>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</si>
  <si>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</si>
  <si>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</si>
  <si>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</si>
  <si>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</si>
  <si>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</si>
  <si>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</si>
  <si>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</si>
  <si>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</si>
  <si>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</si>
  <si>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</si>
  <si>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</si>
  <si>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</si>
  <si>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</si>
  <si>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</si>
  <si>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</si>
  <si>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</si>
  <si>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</si>
  <si>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</si>
  <si>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</si>
  <si>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</si>
  <si>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</si>
  <si>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</si>
  <si>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</si>
  <si>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</si>
  <si>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</si>
  <si>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</si>
  <si>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</si>
  <si>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</si>
  <si>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</si>
  <si>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</si>
  <si>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</si>
  <si>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</si>
  <si>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</si>
  <si>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</si>
  <si>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</si>
  <si>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</si>
  <si>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</si>
  <si>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</si>
  <si>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</si>
  <si>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</si>
  <si>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</si>
  <si>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</si>
  <si>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</si>
  <si>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</si>
  <si>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</si>
  <si>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</si>
  <si>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</si>
  <si>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</si>
  <si>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</si>
  <si>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</si>
  <si>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</si>
  <si>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</si>
  <si>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</si>
  <si>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</si>
  <si>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</si>
  <si>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</si>
  <si>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</si>
  <si>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</si>
  <si>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</si>
  <si>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</si>
  <si>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</si>
  <si>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</si>
  <si>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</si>
  <si>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</si>
  <si>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</si>
  <si>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</si>
  <si>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</si>
  <si>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</si>
  <si>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</si>
  <si>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</si>
  <si>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</si>
  <si>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</si>
  <si>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</si>
  <si>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</si>
  <si>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</si>
  <si>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</si>
  <si>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</si>
  <si>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</si>
  <si>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</si>
  <si>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</si>
  <si>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</si>
  <si>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</si>
  <si>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</si>
  <si>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</si>
  <si>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</si>
  <si>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</si>
  <si>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</si>
  <si>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</si>
  <si>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</si>
  <si>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</si>
  <si>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</si>
  <si>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</si>
  <si>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</si>
  <si>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</si>
  <si>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</si>
  <si>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</si>
  <si>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</si>
  <si>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</si>
  <si>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</si>
  <si>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</si>
  <si>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</si>
  <si>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</si>
  <si>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</si>
  <si>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</si>
  <si>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</si>
  <si>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</si>
  <si>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</si>
  <si>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</si>
  <si>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</si>
  <si>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</si>
  <si>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</si>
  <si>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</si>
  <si>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</si>
  <si>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</si>
  <si>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</si>
  <si>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</si>
  <si>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</si>
  <si>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</si>
  <si>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</si>
  <si>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</si>
  <si>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</si>
  <si>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</si>
  <si>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</si>
  <si>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</si>
  <si>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</si>
  <si>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</si>
  <si>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</si>
  <si>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</si>
  <si>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</si>
  <si>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</si>
  <si>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</si>
  <si>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</si>
  <si>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</si>
  <si>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</si>
  <si>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</si>
  <si>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</si>
  <si>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</si>
  <si>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</si>
  <si>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</si>
  <si>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</si>
  <si>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</si>
  <si>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</si>
  <si>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</si>
  <si>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</si>
  <si>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</si>
  <si>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</si>
  <si>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</si>
  <si>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</si>
  <si>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</si>
  <si>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</si>
  <si>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</si>
  <si>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</si>
  <si>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</si>
  <si>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</si>
  <si>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</si>
  <si>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</si>
  <si>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</si>
  <si>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</si>
  <si>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</si>
  <si>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</si>
  <si>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</si>
  <si>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</si>
  <si>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</si>
  <si>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</si>
  <si>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</si>
  <si>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</si>
  <si>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</si>
  <si>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</si>
  <si>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</si>
  <si>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</si>
  <si>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</si>
  <si>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</si>
  <si>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</si>
  <si>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</si>
  <si>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</si>
  <si>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</si>
  <si>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</si>
  <si>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</si>
  <si>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</si>
  <si>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</si>
  <si>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</si>
  <si>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</si>
  <si>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</si>
  <si>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</si>
  <si>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</si>
  <si>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</si>
  <si>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</si>
  <si>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</si>
  <si>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</si>
  <si>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</si>
  <si>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</si>
  <si>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</si>
  <si>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</si>
  <si>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</si>
  <si>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</si>
  <si>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</si>
  <si>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</si>
  <si>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</si>
  <si>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</si>
  <si>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</si>
  <si>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</si>
  <si>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</si>
  <si>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</si>
  <si>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</si>
  <si>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</si>
  <si>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</si>
  <si>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</si>
  <si>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</si>
  <si>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</si>
  <si>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</si>
  <si>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</si>
  <si>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</si>
  <si>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</si>
  <si>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</si>
  <si>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</si>
  <si>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</si>
  <si>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</si>
  <si>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</si>
  <si>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</si>
  <si>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</si>
  <si>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</si>
  <si>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</si>
  <si>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</si>
  <si>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</si>
  <si>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</si>
  <si>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</si>
  <si>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</si>
  <si>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</si>
  <si>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</si>
  <si>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</si>
  <si>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</si>
  <si>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</si>
  <si>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</si>
  <si>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</si>
  <si>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</si>
  <si>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</si>
  <si>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</si>
  <si>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</si>
  <si>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</si>
  <si>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</si>
  <si>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</si>
  <si>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</si>
  <si>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</si>
  <si>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</si>
  <si>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</si>
  <si>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</si>
  <si>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</si>
  <si>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</si>
  <si>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</si>
  <si>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</si>
  <si>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</si>
  <si>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</si>
  <si>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</si>
  <si>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</si>
  <si>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</si>
  <si>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</si>
  <si>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</si>
  <si>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</si>
  <si>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</si>
  <si>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</si>
  <si>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</si>
  <si>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</si>
  <si>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</si>
  <si>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</si>
  <si>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</si>
  <si>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</si>
  <si>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</si>
  <si>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</si>
  <si>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</si>
  <si>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</si>
  <si>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</si>
  <si>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</si>
  <si>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</si>
  <si>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</si>
  <si>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</si>
  <si>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</si>
  <si>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</si>
  <si>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</si>
  <si>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</si>
  <si>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</si>
  <si>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</si>
  <si>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</si>
  <si>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</si>
  <si>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</si>
  <si>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</si>
  <si>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</si>
  <si>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</si>
  <si>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</si>
  <si>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</si>
  <si>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</si>
  <si>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</si>
  <si>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</si>
  <si>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</si>
  <si>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</si>
  <si>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</si>
  <si>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</si>
  <si>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</si>
  <si>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</si>
  <si>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</si>
  <si>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</si>
  <si>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</si>
  <si>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</si>
  <si>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</si>
  <si>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</si>
  <si>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</si>
  <si>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</si>
  <si>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</si>
  <si>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</si>
  <si>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</si>
  <si>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</si>
  <si>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</si>
  <si>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</si>
  <si>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</si>
  <si>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</si>
  <si>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</si>
  <si>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</si>
  <si>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</si>
  <si>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</si>
  <si>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</si>
  <si>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</si>
  <si>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</si>
  <si>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</si>
  <si>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</si>
  <si>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</si>
  <si>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</si>
  <si>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</si>
  <si>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</si>
  <si>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</si>
  <si>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</si>
  <si>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</si>
  <si>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</si>
  <si>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</si>
  <si>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</si>
  <si>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</si>
  <si>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</si>
  <si>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</si>
  <si>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</si>
  <si>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</si>
  <si>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</si>
  <si>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</si>
  <si>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</si>
  <si>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</si>
  <si>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</si>
  <si>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</si>
  <si>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</si>
  <si>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</si>
  <si>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</si>
  <si>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</si>
  <si>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</si>
  <si>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</si>
  <si>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</si>
  <si>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</si>
  <si>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</si>
  <si>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</si>
  <si>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</si>
  <si>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</si>
  <si>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</si>
  <si>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</si>
  <si>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</si>
  <si>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</si>
  <si>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</si>
  <si>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</si>
  <si>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</si>
  <si>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</si>
  <si>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</si>
  <si>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</si>
  <si>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</si>
  <si>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</si>
  <si>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</si>
  <si>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</si>
  <si>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</si>
  <si>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</si>
  <si>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</si>
  <si>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</si>
  <si>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</si>
  <si>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</si>
  <si>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</si>
  <si>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</si>
  <si>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</si>
  <si>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</si>
  <si>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</si>
  <si>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</si>
  <si>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</si>
  <si>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</si>
  <si>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</si>
  <si>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</si>
  <si>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</si>
  <si>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</si>
  <si>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</si>
  <si>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</si>
  <si>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</si>
  <si>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</si>
  <si>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</si>
  <si>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</si>
  <si>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</si>
  <si>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</si>
  <si>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</si>
  <si>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</si>
  <si>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</si>
  <si>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</si>
  <si>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</si>
  <si>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</si>
  <si>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</si>
  <si>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</si>
  <si>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</si>
  <si>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</si>
  <si>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</si>
  <si>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</si>
  <si>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</si>
  <si>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</si>
  <si>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</si>
  <si>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</si>
  <si>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</si>
  <si>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</si>
  <si>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</si>
  <si>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</si>
  <si>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</si>
  <si>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</si>
  <si>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</si>
  <si>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</si>
  <si>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</si>
  <si>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</si>
  <si>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</si>
  <si>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</si>
  <si>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</si>
  <si>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</si>
  <si>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</si>
  <si>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</si>
  <si>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</si>
  <si>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</si>
  <si>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</si>
  <si>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</si>
  <si>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</si>
  <si>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</si>
  <si>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</si>
  <si>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</si>
  <si>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</si>
  <si>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</si>
  <si>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</si>
  <si>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</si>
  <si>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</si>
  <si>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</si>
  <si>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</si>
  <si>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</si>
  <si>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</si>
  <si>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</si>
  <si>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</si>
  <si>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</si>
  <si>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</si>
  <si>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</si>
  <si>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</si>
  <si>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</si>
  <si>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</si>
  <si>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</si>
  <si>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</si>
  <si>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</si>
  <si>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</si>
  <si>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</si>
  <si>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</si>
  <si>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</si>
  <si>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</si>
  <si>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</si>
  <si>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</si>
  <si>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</si>
  <si>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</si>
  <si>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</si>
  <si>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</si>
  <si>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</si>
  <si>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</si>
  <si>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</si>
  <si>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</si>
  <si>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</si>
  <si>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</si>
  <si>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</si>
  <si>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</si>
  <si>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</si>
  <si>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</si>
  <si>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</si>
  <si>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</si>
  <si>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</si>
  <si>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</si>
  <si>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</si>
  <si>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</si>
  <si>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</si>
  <si>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</si>
  <si>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</si>
  <si>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</si>
  <si>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</si>
  <si>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</si>
  <si>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</si>
  <si>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</si>
  <si>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</si>
  <si>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</si>
  <si>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</si>
  <si>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</si>
  <si>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</si>
  <si>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</si>
  <si>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</si>
  <si>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</si>
  <si>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</si>
  <si>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</si>
  <si>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</si>
  <si>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</si>
  <si>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</si>
  <si>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</si>
  <si>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</si>
  <si>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</si>
  <si>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</si>
  <si>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</si>
  <si>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</si>
  <si>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</si>
  <si>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</si>
  <si>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</si>
  <si>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</si>
  <si>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</si>
  <si>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</si>
  <si>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</si>
  <si>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</si>
  <si>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</si>
  <si>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</si>
  <si>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</si>
  <si>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</si>
  <si>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</si>
  <si>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</si>
  <si>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</si>
  <si>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</si>
  <si>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</si>
  <si>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</si>
  <si>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</si>
  <si>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</si>
  <si>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</si>
  <si>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</si>
  <si>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</si>
  <si>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</si>
  <si>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</si>
  <si>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</si>
  <si>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</si>
  <si>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</si>
  <si>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</si>
  <si>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</si>
  <si>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</si>
  <si>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</si>
  <si>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</si>
  <si>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</si>
  <si>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</si>
  <si>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</si>
  <si>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</si>
  <si>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</si>
  <si>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</si>
  <si>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</si>
  <si>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</si>
  <si>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</si>
  <si>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</si>
  <si>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</si>
  <si>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</si>
  <si>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</si>
  <si>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</si>
  <si>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</si>
  <si>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</si>
  <si>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</si>
  <si>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</si>
  <si>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</si>
  <si>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</si>
  <si>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</si>
  <si>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</si>
  <si>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</si>
  <si>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</si>
  <si>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</si>
  <si>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</si>
  <si>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</si>
  <si>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</si>
  <si>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</si>
  <si>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</si>
  <si>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</si>
  <si>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</si>
  <si>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</si>
  <si>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</si>
  <si>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</si>
  <si>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</si>
  <si>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</si>
  <si>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</si>
  <si>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</si>
  <si>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</si>
  <si>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</si>
  <si>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</si>
  <si>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</si>
  <si>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</si>
  <si>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</si>
  <si>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</si>
  <si>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</si>
  <si>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</si>
  <si>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</si>
  <si>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</si>
  <si>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</si>
  <si>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</si>
  <si>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</si>
  <si>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</si>
  <si>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</si>
  <si>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</si>
  <si>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</si>
  <si>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</si>
  <si>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</si>
  <si>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</si>
  <si>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</si>
  <si>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</si>
  <si>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</si>
  <si>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</si>
  <si>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</si>
  <si>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</si>
  <si>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</si>
  <si>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</si>
  <si>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</si>
  <si>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</si>
  <si>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</si>
  <si>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</si>
  <si>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</si>
  <si>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</si>
  <si>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</si>
  <si>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</si>
  <si>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</si>
  <si>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</si>
  <si>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</si>
  <si>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</si>
  <si>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</si>
  <si>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</si>
  <si>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</si>
  <si>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</si>
  <si>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</si>
  <si>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</si>
  <si>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</si>
  <si>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</si>
  <si>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</si>
  <si>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</si>
  <si>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</si>
  <si>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</si>
  <si>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</si>
  <si>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</si>
  <si>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</si>
  <si>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</si>
  <si>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</si>
  <si>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</si>
  <si>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</si>
  <si>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</si>
  <si>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</si>
  <si>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</si>
  <si>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</si>
  <si>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</si>
  <si>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</si>
  <si>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</si>
  <si>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</si>
  <si>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</si>
  <si>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</si>
  <si>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</si>
  <si>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</si>
  <si>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</si>
  <si>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</si>
  <si>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</si>
  <si>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</si>
  <si>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</si>
  <si>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</si>
  <si>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</si>
  <si>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</si>
  <si>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</si>
  <si>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</si>
  <si>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</si>
  <si>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</si>
  <si>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</si>
  <si>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</si>
  <si>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</si>
  <si>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</si>
  <si>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</si>
  <si>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</si>
  <si>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</si>
  <si>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</si>
  <si>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</si>
  <si>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</si>
  <si>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</si>
  <si>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</si>
  <si>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</si>
  <si>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</si>
  <si>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</si>
  <si>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</si>
  <si>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</si>
  <si>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</si>
  <si>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</si>
  <si>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</si>
  <si>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</si>
  <si>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</si>
  <si>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</si>
  <si>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</si>
  <si>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</si>
  <si>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</si>
  <si>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</si>
  <si>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</si>
  <si>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</si>
  <si>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</si>
  <si>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</si>
  <si>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</si>
  <si>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</si>
  <si>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</si>
  <si>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</si>
  <si>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</si>
  <si>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</si>
  <si>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</si>
  <si>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</si>
  <si>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</si>
  <si>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</si>
  <si>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</si>
  <si>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</si>
  <si>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</si>
  <si>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</si>
  <si>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</si>
  <si>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</si>
  <si>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</si>
  <si>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</si>
  <si>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</si>
  <si>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</si>
  <si>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</si>
  <si>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</si>
  <si>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</si>
  <si>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</si>
  <si>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</si>
  <si>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</si>
  <si>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</si>
  <si>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</si>
  <si>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</si>
  <si>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</si>
  <si>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</si>
  <si>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</si>
  <si>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</si>
  <si>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</si>
  <si>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</si>
  <si>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</si>
  <si>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</si>
  <si>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</si>
  <si>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</si>
  <si>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</si>
  <si>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</si>
  <si>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</si>
  <si>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</si>
  <si>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</si>
  <si>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</si>
  <si>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</si>
  <si>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</si>
  <si>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</si>
  <si>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</si>
  <si>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</si>
  <si>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</si>
  <si>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</si>
  <si>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</si>
  <si>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</si>
  <si>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</si>
  <si>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</si>
  <si>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</si>
  <si>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</si>
  <si>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</si>
  <si>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</si>
  <si>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</si>
  <si>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</si>
  <si>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</si>
  <si>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</si>
  <si>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</si>
  <si>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</si>
  <si>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</si>
  <si>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</si>
  <si>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</si>
  <si>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</si>
  <si>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</si>
  <si>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</si>
  <si>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</si>
  <si>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</si>
  <si>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</si>
  <si>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</si>
  <si>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</si>
  <si>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</si>
  <si>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</si>
  <si>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</si>
  <si>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</si>
  <si>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</si>
  <si>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</si>
  <si>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</si>
  <si>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</si>
  <si>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</si>
  <si>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</si>
  <si>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</si>
  <si>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</si>
  <si>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</si>
  <si>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</si>
  <si>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</si>
  <si>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</si>
  <si>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</si>
  <si>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</si>
  <si>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</si>
  <si>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</si>
  <si>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</si>
  <si>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</si>
  <si>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</si>
  <si>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</si>
  <si>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</si>
  <si>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</si>
  <si>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</si>
  <si>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</si>
  <si>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</si>
  <si>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</si>
  <si>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</si>
  <si>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</si>
  <si>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</si>
  <si>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</si>
  <si>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</si>
  <si>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</si>
  <si>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</si>
  <si>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</si>
  <si>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</si>
  <si>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</si>
  <si>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</si>
  <si>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</si>
  <si>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</si>
  <si>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</si>
  <si>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</si>
  <si>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</si>
  <si>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</si>
  <si>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</si>
  <si>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</si>
  <si>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</si>
  <si>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</si>
  <si>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</si>
  <si>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</si>
  <si>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</si>
  <si>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</si>
  <si>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</si>
  <si>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</si>
  <si>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</si>
  <si>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</si>
  <si>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</si>
  <si>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</si>
  <si>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</si>
  <si>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</si>
  <si>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</si>
  <si>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</si>
  <si>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</si>
  <si>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</si>
  <si>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</si>
  <si>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</si>
  <si>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</si>
  <si>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</si>
  <si>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</si>
  <si>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</si>
  <si>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</si>
  <si>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</si>
  <si>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</si>
  <si>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</si>
  <si>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</si>
  <si>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</si>
  <si>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</si>
  <si>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</si>
  <si>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</si>
  <si>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</si>
  <si>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</si>
  <si>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</si>
  <si>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</si>
  <si>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</si>
  <si>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</si>
  <si>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</si>
  <si>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</si>
  <si>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</si>
  <si>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</si>
  <si>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</si>
  <si>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</si>
  <si>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</si>
  <si>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</si>
  <si>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</si>
  <si>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</si>
  <si>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</si>
  <si>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</si>
  <si>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</si>
  <si>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</si>
  <si>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</si>
  <si>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</si>
  <si>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</si>
  <si>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</si>
  <si>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</si>
  <si>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</si>
  <si>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</si>
  <si>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</si>
  <si>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</si>
  <si>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</si>
  <si>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</si>
  <si>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</si>
  <si>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</si>
  <si>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</si>
  <si>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</si>
  <si>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</si>
  <si>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</si>
  <si>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</si>
  <si>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</si>
  <si>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</si>
  <si>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</si>
  <si>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</si>
  <si>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</si>
  <si>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</si>
  <si>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</si>
  <si>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</si>
  <si>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</si>
  <si>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</si>
  <si>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</si>
  <si>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</si>
  <si>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</si>
  <si>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</si>
  <si>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</si>
  <si>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</si>
  <si>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</si>
  <si>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</si>
  <si>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</si>
  <si>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</si>
  <si>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</si>
  <si>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</si>
  <si>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</si>
  <si>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</si>
  <si>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</si>
  <si>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</si>
  <si>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</si>
  <si>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</si>
  <si>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</si>
  <si>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</si>
  <si>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</si>
  <si>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</si>
  <si>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</si>
  <si>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</si>
  <si>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</si>
  <si>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</si>
  <si>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</si>
  <si>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</si>
  <si>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</si>
  <si>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</si>
  <si>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</si>
  <si>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</si>
  <si>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</si>
  <si>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</si>
  <si>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</si>
  <si>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</si>
  <si>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</si>
  <si>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</si>
  <si>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</si>
  <si>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</si>
  <si>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</si>
  <si>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</si>
  <si>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</si>
  <si>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</si>
  <si>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</si>
  <si>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</si>
  <si>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</si>
  <si>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</si>
  <si>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</si>
  <si>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</si>
  <si>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</si>
  <si>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</si>
  <si>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</si>
  <si>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</si>
  <si>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</si>
  <si>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</si>
  <si>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</si>
  <si>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</si>
  <si>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</si>
  <si>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</si>
  <si>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</si>
  <si>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</si>
  <si>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</si>
  <si>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</si>
  <si>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</si>
  <si>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</si>
  <si>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</si>
  <si>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</si>
  <si>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</si>
  <si>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</si>
  <si>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</si>
  <si>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</si>
  <si>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</si>
  <si>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</si>
  <si>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</si>
  <si>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</si>
  <si>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</si>
  <si>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</si>
  <si>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</si>
  <si>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</si>
  <si>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</si>
  <si>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</si>
  <si>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</si>
  <si>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</si>
  <si>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</si>
  <si>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</si>
  <si>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</si>
  <si>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</si>
  <si>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</si>
  <si>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</si>
  <si>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</si>
  <si>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</si>
  <si>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</si>
  <si>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</si>
  <si>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</si>
  <si>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</si>
  <si>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</si>
  <si>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</si>
  <si>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</si>
  <si>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</si>
  <si>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</si>
  <si>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</si>
  <si>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</si>
  <si>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</si>
  <si>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</si>
  <si>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</si>
  <si>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</si>
  <si>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</si>
  <si>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</si>
  <si>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</si>
  <si>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</si>
  <si>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</si>
  <si>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</si>
  <si>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</si>
  <si>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</si>
  <si>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</si>
  <si>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</si>
  <si>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</si>
  <si>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</si>
  <si>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</si>
  <si>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</si>
  <si>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</si>
  <si>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</si>
  <si>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</si>
  <si>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</si>
  <si>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</si>
  <si>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</si>
  <si>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</si>
  <si>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</si>
  <si>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</si>
  <si>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</si>
  <si>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</si>
  <si>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</si>
  <si>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</si>
  <si>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</si>
  <si>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</si>
  <si>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</si>
  <si>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</si>
  <si>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</si>
  <si>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</si>
  <si>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</si>
  <si>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</si>
  <si>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</si>
  <si>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</si>
  <si>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</si>
  <si>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</si>
  <si>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</si>
  <si>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</si>
  <si>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</si>
  <si>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</si>
  <si>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</si>
  <si>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</si>
  <si>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</si>
  <si>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</si>
  <si>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</si>
  <si>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</si>
  <si>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</si>
  <si>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</si>
  <si>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</si>
  <si>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</si>
  <si>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</si>
  <si>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</si>
  <si>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</si>
  <si>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</si>
  <si>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</si>
  <si>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</si>
  <si>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</si>
  <si>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</si>
  <si>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</si>
  <si>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</si>
  <si>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</si>
  <si>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</si>
  <si>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</si>
  <si>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</si>
  <si>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</si>
  <si>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</si>
  <si>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</si>
  <si>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</si>
  <si>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</si>
  <si>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</si>
  <si>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</si>
  <si>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</si>
  <si>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</si>
  <si>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</si>
  <si>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</si>
  <si>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</si>
  <si>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</si>
  <si>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</si>
  <si>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</si>
  <si>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</si>
  <si>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</si>
  <si>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</si>
  <si>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</si>
  <si>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</si>
  <si>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</si>
  <si>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</si>
  <si>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</si>
  <si>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</si>
  <si>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</si>
  <si>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</si>
  <si>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</si>
  <si>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</si>
  <si>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</si>
  <si>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</si>
  <si>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</si>
  <si>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</si>
  <si>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</si>
  <si>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</si>
  <si>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</si>
  <si>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</si>
  <si>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</si>
  <si>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</si>
  <si>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</si>
  <si>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</si>
  <si>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</si>
  <si>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</si>
  <si>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</si>
  <si>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</si>
  <si>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</si>
  <si>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</si>
  <si>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</si>
  <si>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</si>
  <si>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</si>
  <si>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</si>
  <si>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</si>
  <si>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</si>
  <si>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</si>
  <si>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</si>
  <si>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</si>
  <si>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</si>
  <si>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</si>
  <si>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</si>
  <si>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</si>
  <si>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</si>
  <si>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</si>
  <si>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</si>
  <si>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</si>
  <si>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</si>
  <si>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</si>
  <si>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</si>
  <si>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</si>
  <si>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</si>
  <si>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</si>
  <si>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</si>
  <si>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</si>
  <si>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</si>
  <si>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</si>
  <si>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</si>
  <si>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</si>
  <si>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</si>
  <si>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</si>
  <si>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</si>
  <si>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</si>
  <si>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</si>
  <si>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</si>
  <si>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</si>
  <si>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</si>
  <si>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</si>
  <si>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</si>
  <si>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</si>
  <si>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</si>
  <si>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</si>
  <si>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</si>
  <si>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</si>
  <si>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</si>
  <si>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</si>
  <si>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</si>
  <si>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</si>
  <si>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</si>
  <si>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</si>
  <si>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</si>
  <si>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</si>
  <si>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</si>
  <si>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</si>
  <si>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</si>
  <si>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</si>
  <si>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</si>
  <si>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</si>
  <si>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</si>
  <si>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</si>
  <si>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</si>
  <si>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</si>
  <si>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</si>
  <si>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</si>
  <si>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</si>
  <si>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</si>
  <si>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</si>
  <si>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</si>
  <si>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</si>
  <si>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</si>
  <si>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</si>
  <si>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</si>
  <si>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</si>
  <si>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</si>
  <si>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</si>
  <si>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</si>
  <si>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</si>
  <si>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</si>
  <si>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</si>
  <si>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</si>
  <si>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</si>
  <si>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</si>
  <si>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</si>
  <si>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</si>
  <si>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</si>
  <si>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</si>
  <si>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</si>
  <si>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</si>
  <si>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</si>
  <si>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</si>
  <si>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</si>
  <si>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</si>
  <si>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</si>
  <si>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</si>
  <si>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</si>
  <si>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</si>
  <si>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</si>
  <si>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</si>
  <si>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</si>
  <si>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</si>
  <si>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</si>
  <si>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</si>
  <si>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</si>
  <si>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</si>
  <si>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</si>
  <si>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</si>
  <si>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</si>
  <si>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</si>
  <si>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</si>
  <si>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</si>
  <si>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</si>
  <si>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</si>
  <si>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</si>
  <si>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</si>
  <si>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</si>
  <si>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</si>
  <si>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</si>
  <si>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</si>
  <si>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</si>
  <si>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</si>
  <si>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</si>
  <si>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</si>
  <si>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</si>
  <si>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</si>
  <si>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</si>
  <si>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</si>
  <si>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</si>
  <si>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</si>
  <si>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</si>
  <si>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</si>
  <si>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</si>
  <si>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</si>
  <si>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</si>
  <si>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</si>
  <si>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</si>
  <si>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</si>
  <si>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</si>
  <si>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</si>
  <si>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</si>
  <si>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</si>
  <si>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</si>
  <si>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</si>
  <si>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</si>
  <si>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</si>
  <si>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</si>
  <si>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</si>
  <si>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</si>
  <si>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</si>
  <si>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</si>
  <si>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</si>
  <si>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</si>
  <si>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</si>
  <si>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</si>
  <si>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</si>
  <si>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</si>
  <si>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</si>
  <si>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</si>
  <si>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</si>
  <si>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</si>
  <si>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</si>
  <si>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</si>
  <si>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</si>
  <si>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</si>
  <si>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</si>
  <si>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</si>
  <si>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</si>
  <si>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</si>
  <si>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</si>
  <si>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</si>
  <si>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</si>
  <si>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</si>
  <si>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</si>
  <si>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</si>
  <si>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</si>
  <si>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</si>
  <si>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</si>
  <si>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</si>
  <si>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</si>
  <si>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</si>
  <si>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</si>
  <si>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</si>
  <si>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</si>
  <si>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</si>
  <si>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</si>
  <si>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</si>
  <si>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</si>
  <si>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</si>
  <si>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</si>
  <si>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</si>
  <si>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</si>
  <si>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</si>
  <si>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</si>
  <si>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</si>
  <si>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</si>
  <si>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</si>
  <si>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</si>
  <si>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</si>
  <si>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</si>
  <si>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</si>
  <si>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</si>
  <si>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</si>
  <si>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</si>
  <si>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</si>
  <si>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</si>
  <si>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</si>
  <si>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</si>
  <si>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</si>
  <si>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</si>
  <si>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</si>
  <si>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</si>
  <si>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</si>
  <si>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</si>
  <si>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</si>
  <si>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</si>
  <si>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</si>
  <si>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</si>
  <si>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</si>
  <si>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</si>
  <si>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</si>
  <si>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</si>
  <si>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</si>
  <si>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</si>
  <si>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</si>
  <si>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</si>
  <si>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</si>
  <si>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</si>
  <si>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</si>
  <si>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</si>
  <si>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</si>
  <si>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</si>
  <si>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</si>
  <si>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</si>
  <si>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</si>
  <si>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</si>
  <si>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</si>
  <si>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</si>
  <si>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</si>
  <si>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</si>
  <si>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</si>
  <si>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</si>
  <si>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</si>
  <si>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</si>
  <si>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</si>
  <si>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</si>
  <si>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</si>
  <si>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</si>
  <si>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</si>
  <si>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</si>
  <si>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</si>
  <si>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</si>
  <si>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</si>
  <si>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</si>
  <si>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</si>
  <si>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</si>
  <si>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</si>
  <si>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</si>
  <si>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</si>
  <si>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</si>
  <si>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</si>
  <si>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</si>
  <si>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</si>
  <si>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</si>
  <si>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</si>
  <si>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</si>
  <si>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</si>
  <si>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</si>
  <si>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</si>
  <si>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</si>
  <si>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</si>
  <si>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</si>
  <si>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</si>
  <si>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</si>
  <si>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</si>
  <si>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</si>
  <si>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</si>
  <si>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</si>
  <si>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</si>
  <si>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</si>
  <si>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</si>
  <si>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</si>
  <si>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</si>
  <si>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</si>
  <si>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</si>
  <si>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</si>
  <si>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</si>
  <si>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</si>
  <si>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</si>
  <si>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</si>
  <si>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</si>
  <si>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</si>
  <si>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</si>
  <si>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</si>
  <si>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</si>
  <si>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</si>
  <si>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</si>
  <si>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</si>
  <si>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</si>
  <si>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</si>
  <si>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</si>
  <si>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</si>
  <si>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</si>
  <si>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</si>
  <si>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</si>
  <si>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</si>
  <si>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</si>
  <si>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</si>
  <si>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</si>
  <si>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</si>
  <si>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</si>
  <si>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</si>
  <si>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</si>
  <si>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</si>
  <si>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</si>
  <si>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</si>
  <si>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</si>
  <si>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</si>
  <si>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</si>
  <si>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</si>
  <si>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</si>
  <si>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</si>
  <si>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</si>
  <si>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</si>
  <si>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</si>
  <si>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</si>
  <si>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</si>
  <si>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</si>
  <si>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</si>
  <si>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</si>
  <si>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</si>
  <si>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</si>
  <si>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</si>
  <si>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</si>
  <si>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</si>
  <si>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</si>
  <si>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</si>
  <si>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</si>
  <si>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</si>
  <si>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</si>
  <si>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</si>
  <si>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</si>
  <si>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</si>
  <si>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</si>
  <si>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</si>
  <si>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</si>
  <si>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</si>
  <si>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</si>
  <si>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</si>
  <si>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</si>
  <si>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</si>
  <si>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</si>
  <si>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</si>
  <si>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</si>
  <si>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</si>
  <si>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</si>
  <si>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</si>
  <si>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</si>
  <si>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</si>
  <si>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</si>
  <si>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</si>
  <si>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</si>
  <si>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</si>
  <si>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</si>
  <si>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</si>
  <si>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</si>
  <si>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</si>
  <si>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</si>
  <si>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</si>
  <si>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</si>
  <si>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</si>
  <si>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</si>
  <si>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</si>
  <si>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</si>
  <si>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</si>
  <si>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</si>
  <si>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</si>
  <si>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</si>
  <si>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</si>
  <si>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</si>
  <si>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</si>
  <si>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</si>
  <si>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</si>
  <si>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</si>
  <si>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</si>
  <si>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</si>
  <si>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</si>
  <si>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</si>
  <si>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</si>
  <si>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</si>
  <si>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</si>
  <si>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</si>
  <si>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</si>
  <si>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</si>
  <si>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</si>
  <si>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</si>
  <si>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</si>
  <si>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</si>
  <si>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</si>
  <si>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</si>
  <si>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</si>
  <si>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</si>
  <si>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</si>
  <si>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</si>
  <si>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</si>
  <si>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</si>
  <si>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</si>
  <si>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</si>
  <si>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</si>
  <si>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</si>
  <si>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</si>
  <si>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</si>
  <si>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</si>
  <si>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</si>
  <si>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</si>
  <si>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</si>
  <si>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</si>
  <si>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</si>
  <si>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</si>
  <si>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</si>
  <si>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</si>
  <si>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</si>
  <si>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</si>
  <si>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</si>
  <si>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</si>
  <si>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</si>
  <si>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</si>
  <si>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</si>
  <si>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</si>
  <si>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</si>
  <si>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</si>
  <si>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</si>
  <si>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</si>
  <si>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</si>
  <si>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</si>
  <si>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</si>
  <si>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</si>
  <si>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</si>
  <si>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</si>
  <si>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</si>
  <si>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</si>
  <si>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</si>
  <si>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</si>
  <si>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</si>
  <si>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</si>
  <si>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</si>
  <si>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</si>
  <si>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</si>
  <si>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</si>
  <si>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</si>
  <si>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</si>
  <si>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</si>
  <si>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</si>
  <si>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</si>
  <si>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</si>
  <si>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</si>
  <si>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</si>
  <si>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</si>
  <si>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</si>
  <si>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</si>
  <si>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</si>
  <si>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</si>
  <si>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</si>
  <si>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</si>
  <si>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</si>
  <si>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</si>
  <si>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</si>
  <si>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</si>
  <si>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</si>
  <si>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</si>
  <si>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</si>
  <si>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</si>
  <si>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</si>
  <si>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</si>
  <si>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</si>
  <si>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</si>
  <si>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</si>
  <si>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</si>
  <si>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</si>
  <si>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</si>
  <si>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</si>
  <si>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</si>
  <si>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</si>
  <si>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</si>
  <si>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</si>
  <si>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</si>
  <si>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</si>
  <si>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</si>
  <si>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</si>
  <si>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</si>
  <si>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</si>
  <si>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</si>
  <si>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</si>
  <si>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</si>
  <si>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</si>
  <si>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</si>
  <si>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</si>
  <si>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</si>
  <si>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</si>
  <si>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</si>
  <si>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</si>
  <si>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</si>
  <si>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</si>
  <si>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</si>
  <si>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</si>
  <si>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</si>
  <si>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</si>
  <si>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</si>
  <si>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</si>
  <si>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</si>
  <si>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</si>
  <si>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</si>
  <si>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</si>
  <si>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</si>
  <si>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</si>
  <si>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</si>
  <si>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</si>
  <si>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</si>
  <si>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</si>
  <si>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</si>
  <si>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</si>
  <si>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</si>
  <si>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</si>
  <si>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</si>
  <si>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</si>
  <si>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</si>
  <si>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</si>
  <si>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</si>
  <si>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</si>
  <si>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</si>
  <si>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</si>
  <si>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</si>
  <si>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</si>
  <si>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</si>
  <si>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</si>
  <si>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</si>
  <si>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</si>
  <si>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</si>
  <si>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</si>
  <si>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</si>
  <si>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</si>
  <si>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</si>
  <si>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</si>
  <si>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</si>
  <si>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</si>
  <si>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</si>
  <si>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</si>
  <si>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</si>
  <si>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</si>
  <si>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</si>
  <si>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</si>
  <si>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</si>
  <si>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</si>
  <si>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</si>
  <si>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</si>
  <si>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</si>
  <si>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</si>
  <si>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</si>
  <si>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</si>
  <si>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</si>
  <si>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</si>
  <si>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</si>
  <si>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</si>
  <si>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</si>
  <si>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</si>
  <si>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</si>
  <si>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</si>
  <si>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</si>
  <si>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</si>
  <si>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</si>
  <si>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</si>
  <si>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</si>
  <si>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</si>
  <si>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</si>
  <si>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</si>
  <si>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</si>
  <si>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</si>
  <si>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</si>
  <si>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</si>
  <si>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</si>
  <si>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</si>
  <si>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</si>
  <si>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</si>
  <si>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</si>
  <si>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</si>
  <si>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</si>
  <si>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</si>
  <si>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</si>
  <si>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</si>
  <si>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</si>
  <si>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</si>
  <si>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</si>
  <si>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</si>
  <si>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</si>
  <si>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</si>
  <si>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</si>
  <si>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</si>
  <si>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</si>
  <si>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</si>
  <si>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</si>
  <si>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</si>
  <si>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</si>
  <si>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</si>
  <si>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</si>
  <si>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</si>
  <si>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</si>
  <si>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</si>
  <si>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</si>
  <si>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</si>
  <si>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</si>
  <si>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</si>
  <si>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</si>
  <si>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</si>
  <si>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</si>
  <si>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</si>
  <si>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</si>
  <si>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</si>
  <si>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</si>
  <si>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</si>
  <si>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</si>
  <si>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</si>
  <si>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</si>
  <si>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</si>
  <si>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</si>
  <si>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</si>
  <si>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</si>
  <si>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</si>
  <si>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</si>
  <si>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</si>
  <si>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</si>
  <si>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</si>
  <si>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</si>
  <si>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</si>
  <si>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</si>
  <si>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</si>
  <si>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</si>
  <si>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</si>
  <si>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</si>
  <si>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</si>
  <si>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</si>
  <si>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</si>
  <si>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</si>
  <si>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</si>
  <si>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</si>
  <si>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</si>
  <si>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</si>
  <si>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</si>
  <si>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</si>
  <si>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</si>
  <si>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</si>
  <si>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</si>
  <si>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</si>
  <si>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</si>
  <si>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</si>
  <si>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</si>
  <si>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</si>
  <si>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</si>
  <si>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</si>
  <si>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</si>
  <si>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</si>
  <si>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</si>
  <si>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</si>
  <si>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</si>
  <si>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</si>
  <si>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</si>
  <si>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</si>
  <si>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</si>
  <si>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</si>
  <si>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</si>
  <si>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</si>
  <si>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</si>
  <si>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</si>
  <si>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</si>
  <si>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</si>
  <si>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</si>
  <si>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</si>
  <si>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</si>
  <si>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</si>
  <si>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</si>
  <si>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</si>
  <si>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</si>
  <si>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</si>
  <si>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</si>
  <si>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</si>
  <si>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</si>
  <si>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</si>
  <si>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</si>
  <si>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</si>
  <si>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</si>
  <si>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</si>
  <si>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</si>
  <si>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</si>
  <si>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</si>
  <si>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</si>
  <si>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</si>
  <si>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</si>
  <si>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</si>
  <si>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</si>
  <si>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</si>
  <si>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</si>
  <si>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</si>
  <si>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</si>
  <si>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</si>
  <si>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</si>
  <si>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</si>
  <si>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</si>
  <si>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</si>
  <si>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</si>
  <si>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</si>
  <si>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</si>
  <si>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</si>
  <si>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</si>
  <si>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</si>
  <si>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</si>
  <si>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</si>
  <si>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</si>
  <si>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</si>
  <si>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</si>
  <si>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</si>
  <si>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</si>
  <si>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</si>
  <si>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</si>
  <si>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</si>
  <si>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</si>
  <si>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</si>
  <si>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</si>
  <si>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</si>
  <si>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</si>
  <si>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</si>
  <si>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</si>
  <si>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</si>
  <si>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</si>
  <si>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</si>
  <si>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</si>
  <si>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</si>
  <si>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</si>
  <si>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</si>
  <si>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</si>
  <si>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</si>
  <si>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</si>
  <si>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</si>
  <si>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</si>
  <si>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</si>
  <si>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</si>
  <si>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</si>
  <si>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</si>
  <si>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</si>
  <si>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</si>
  <si>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</si>
  <si>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</si>
  <si>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</si>
  <si>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</si>
  <si>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</si>
  <si>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</si>
  <si>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</si>
  <si>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</si>
  <si>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</si>
  <si>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</si>
  <si>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</si>
  <si>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</si>
  <si>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</si>
  <si>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</si>
  <si>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</si>
  <si>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</si>
  <si>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</si>
  <si>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</si>
  <si>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</si>
  <si>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</si>
  <si>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</si>
  <si>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</si>
  <si>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</si>
  <si>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</si>
  <si>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</si>
  <si>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</si>
  <si>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</si>
  <si>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</si>
  <si>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</si>
  <si>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</si>
  <si>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</si>
  <si>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</si>
  <si>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</si>
  <si>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</si>
  <si>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</si>
  <si>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</si>
  <si>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</si>
  <si>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</si>
  <si>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</si>
  <si>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</si>
  <si>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</si>
  <si>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</si>
  <si>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</si>
  <si>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</si>
  <si>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</si>
  <si>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</si>
  <si>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</si>
  <si>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</si>
  <si>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</si>
  <si>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</si>
  <si>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</si>
  <si>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</si>
  <si>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</si>
  <si>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</si>
  <si>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</si>
  <si>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</si>
  <si>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</si>
  <si>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</si>
  <si>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</si>
  <si>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</si>
  <si>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</si>
  <si>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</si>
  <si>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</si>
  <si>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</si>
  <si>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</si>
  <si>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</si>
  <si>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</si>
  <si>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</si>
  <si>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</si>
  <si>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</si>
  <si>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</si>
  <si>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</si>
  <si>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</si>
  <si>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</si>
  <si>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</si>
  <si>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</si>
  <si>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</si>
  <si>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</si>
  <si>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</si>
  <si>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</si>
  <si>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</si>
  <si>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</si>
  <si>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</si>
  <si>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</si>
  <si>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</si>
  <si>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</si>
  <si>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</si>
  <si>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</si>
  <si>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</si>
  <si>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</si>
  <si>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</si>
  <si>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</si>
  <si>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</si>
  <si>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</si>
  <si>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</si>
  <si>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</si>
  <si>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</si>
  <si>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</si>
  <si>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</si>
  <si>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</si>
  <si>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</si>
  <si>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</si>
  <si>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</si>
  <si>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</si>
  <si>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</si>
  <si>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</si>
  <si>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</si>
  <si>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</si>
  <si>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</si>
  <si>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</si>
  <si>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</si>
  <si>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</si>
  <si>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</si>
  <si>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</si>
  <si>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</si>
  <si>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</si>
  <si>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</si>
  <si>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</si>
  <si>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</si>
  <si>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</si>
  <si>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</si>
  <si>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</si>
  <si>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</si>
  <si>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</si>
  <si>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</si>
  <si>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</si>
  <si>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</si>
  <si>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</si>
  <si>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</si>
  <si>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</si>
  <si>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</si>
  <si>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</si>
  <si>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</si>
  <si>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</si>
  <si>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</si>
  <si>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</si>
  <si>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</si>
  <si>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</si>
  <si>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</si>
  <si>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</si>
  <si>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</si>
  <si>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</si>
  <si>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</si>
  <si>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</si>
  <si>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</si>
  <si>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</si>
  <si>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</si>
  <si>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</si>
  <si>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</si>
  <si>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</si>
  <si>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</si>
  <si>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</si>
  <si>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</si>
  <si>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</si>
  <si>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</si>
  <si>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</si>
  <si>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</si>
  <si>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</si>
  <si>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</si>
  <si>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</si>
  <si>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</si>
  <si>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</si>
  <si>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</si>
  <si>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</si>
  <si>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</si>
  <si>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</si>
  <si>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</si>
  <si>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</si>
  <si>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</si>
  <si>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</si>
  <si>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</si>
  <si>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</si>
  <si>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</si>
  <si>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</si>
  <si>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</si>
  <si>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</si>
  <si>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</si>
  <si>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</si>
  <si>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</si>
  <si>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</si>
  <si>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</si>
  <si>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</si>
  <si>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</si>
  <si>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</si>
  <si>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</si>
  <si>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</si>
  <si>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</si>
  <si>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</si>
  <si>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</si>
  <si>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</si>
  <si>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</si>
  <si>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</si>
  <si>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</si>
  <si>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</si>
  <si>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</si>
  <si>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</si>
  <si>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</si>
  <si>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</si>
  <si>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</si>
  <si>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</si>
  <si>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</si>
  <si>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</si>
  <si>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</si>
  <si>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</si>
  <si>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</si>
  <si>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</si>
  <si>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</si>
  <si>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</si>
  <si>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</si>
  <si>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</si>
  <si>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</si>
  <si>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</si>
  <si>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</si>
  <si>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</si>
  <si>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</si>
  <si>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</si>
  <si>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</si>
  <si>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</si>
  <si>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</si>
  <si>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</si>
  <si>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</si>
  <si>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</si>
  <si>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</si>
  <si>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</si>
  <si>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</si>
  <si>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</si>
  <si>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</si>
  <si>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</si>
  <si>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</si>
  <si>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</si>
  <si>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</si>
  <si>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</si>
  <si>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</si>
  <si>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</si>
  <si>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</si>
  <si>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</si>
  <si>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</si>
  <si>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</si>
  <si>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</si>
  <si>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</si>
  <si>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</si>
  <si>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</si>
  <si>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</si>
  <si>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</si>
  <si>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</si>
  <si>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</si>
  <si>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</si>
  <si>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</si>
  <si>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</si>
  <si>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</si>
  <si>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</si>
  <si>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</si>
  <si>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</si>
  <si>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</si>
  <si>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</si>
  <si>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</si>
  <si>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</si>
  <si>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</si>
  <si>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</si>
  <si>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</si>
  <si>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</si>
  <si>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</si>
  <si>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</si>
  <si>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</si>
  <si>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</si>
  <si>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</si>
  <si>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</si>
  <si>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</si>
  <si>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</si>
  <si>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</si>
  <si>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</si>
  <si>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</si>
  <si>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</si>
  <si>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</si>
  <si>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</si>
  <si>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</si>
  <si>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</si>
  <si>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</si>
  <si>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</si>
  <si>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</si>
  <si>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</si>
  <si>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</si>
  <si>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</si>
  <si>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</si>
  <si>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</si>
  <si>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</si>
  <si>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</si>
  <si>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</si>
  <si>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</si>
  <si>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</si>
  <si>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</si>
  <si>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</si>
  <si>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</si>
  <si>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</si>
  <si>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</si>
  <si>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</si>
  <si>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</si>
  <si>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</si>
  <si>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</si>
  <si>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</si>
  <si>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</si>
  <si>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</si>
  <si>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</si>
  <si>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</si>
  <si>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</si>
  <si>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</si>
  <si>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</si>
  <si>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</si>
  <si>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</si>
  <si>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</si>
  <si>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</si>
  <si>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</si>
  <si>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</si>
  <si>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</si>
  <si>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</si>
  <si>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</si>
  <si>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</si>
  <si>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</si>
  <si>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</si>
  <si>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</si>
  <si>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</si>
  <si>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</si>
  <si>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</si>
  <si>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</si>
  <si>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</si>
  <si>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</si>
  <si>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</si>
  <si>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</si>
  <si>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</si>
  <si>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</si>
  <si>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</si>
  <si>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</si>
  <si>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</si>
  <si>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</si>
  <si>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</si>
  <si>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</si>
  <si>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</si>
  <si>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</si>
  <si>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</si>
  <si>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</si>
  <si>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</si>
  <si>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</si>
  <si>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</si>
  <si>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</si>
  <si>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</si>
  <si>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</si>
  <si>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</si>
  <si>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</si>
  <si>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</si>
  <si>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</si>
  <si>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</si>
  <si>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</si>
  <si>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</si>
  <si>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</si>
  <si>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</si>
  <si>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</si>
  <si>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</si>
  <si>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</si>
  <si>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</si>
  <si>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</si>
  <si>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</si>
  <si>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</si>
  <si>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</si>
  <si>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</si>
  <si>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</si>
  <si>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</si>
  <si>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</si>
  <si>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</si>
  <si>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</si>
  <si>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</si>
  <si>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</si>
  <si>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</si>
  <si>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</si>
  <si>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</si>
  <si>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</si>
  <si>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</si>
  <si>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</si>
  <si>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</si>
  <si>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</si>
  <si>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</si>
  <si>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</si>
  <si>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</si>
  <si>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</si>
  <si>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</si>
  <si>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</si>
  <si>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</si>
  <si>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</si>
  <si>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</si>
  <si>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</si>
  <si>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</si>
  <si>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</si>
  <si>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</si>
  <si>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</si>
  <si>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</si>
  <si>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</si>
  <si>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</si>
  <si>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</si>
  <si>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</si>
  <si>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</si>
  <si>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</si>
  <si>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</si>
  <si>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</si>
  <si>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</si>
  <si>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</si>
  <si>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</si>
  <si>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</si>
  <si>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</si>
  <si>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</si>
  <si>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</si>
  <si>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</si>
  <si>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</si>
  <si>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</si>
  <si>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</si>
  <si>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</si>
  <si>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</si>
  <si>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</si>
  <si>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</si>
  <si>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</si>
  <si>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</si>
  <si>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</si>
  <si>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</si>
  <si>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</si>
  <si>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</si>
  <si>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</si>
  <si>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</si>
  <si>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</si>
  <si>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</si>
  <si>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</si>
  <si>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</si>
  <si>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</si>
  <si>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</si>
  <si>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</si>
  <si>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</si>
  <si>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</si>
  <si>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</si>
  <si>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</si>
  <si>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</si>
  <si>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</si>
  <si>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</si>
  <si>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</si>
  <si>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</si>
  <si>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</si>
  <si>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</si>
  <si>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</si>
  <si>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</si>
  <si>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</si>
  <si>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</si>
  <si>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</si>
  <si>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</si>
  <si>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</si>
  <si>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</si>
  <si>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</si>
  <si>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</si>
  <si>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</si>
  <si>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</si>
  <si>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</si>
  <si>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</si>
  <si>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</si>
  <si>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</si>
  <si>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</si>
  <si>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</si>
  <si>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</si>
  <si>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</si>
  <si>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</si>
  <si>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</si>
  <si>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</si>
  <si>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</si>
  <si>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</si>
  <si>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</si>
  <si>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</si>
  <si>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</si>
  <si>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</si>
  <si>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</si>
  <si>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</si>
  <si>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</si>
  <si>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</si>
  <si>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</si>
  <si>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</si>
  <si>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</si>
  <si>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</si>
  <si>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</si>
  <si>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</si>
  <si>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</si>
  <si>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</si>
  <si>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</si>
  <si>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</si>
  <si>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</si>
  <si>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</si>
  <si>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</si>
  <si>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</si>
  <si>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</si>
  <si>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</si>
  <si>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</si>
  <si>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</si>
  <si>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</si>
  <si>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</si>
  <si>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</si>
  <si>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</si>
  <si>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</si>
  <si>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</si>
  <si>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</si>
  <si>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</si>
  <si>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</si>
  <si>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</si>
  <si>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</si>
  <si>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</si>
  <si>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</si>
  <si>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</si>
  <si>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</si>
  <si>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</si>
  <si>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</si>
  <si>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</si>
  <si>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</si>
  <si>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</si>
  <si>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</si>
  <si>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</si>
  <si>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</si>
  <si>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</si>
  <si>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</si>
  <si>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</si>
  <si>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</si>
  <si>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</si>
  <si>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</si>
  <si>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</si>
  <si>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</si>
  <si>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</si>
  <si>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</si>
  <si>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</si>
  <si>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</si>
  <si>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</si>
  <si>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</si>
  <si>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</si>
  <si>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</si>
  <si>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</si>
  <si>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</si>
  <si>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</si>
  <si>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</si>
  <si>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</si>
  <si>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</si>
  <si>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</si>
  <si>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</si>
  <si>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</si>
  <si>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</si>
  <si>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</si>
  <si>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</si>
  <si>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</si>
  <si>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</si>
  <si>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</si>
  <si>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</si>
  <si>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</si>
  <si>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</si>
  <si>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</si>
  <si>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</si>
  <si>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</si>
  <si>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</si>
  <si>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</si>
  <si>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</si>
  <si>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</si>
  <si>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</si>
  <si>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</si>
  <si>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</si>
  <si>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</si>
  <si>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</si>
  <si>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</si>
  <si>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</si>
  <si>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</si>
  <si>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</si>
  <si>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</si>
  <si>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</si>
  <si>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</si>
  <si>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</si>
  <si>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</si>
  <si>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</si>
  <si>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</si>
  <si>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</si>
  <si>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</si>
  <si>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</si>
  <si>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</si>
  <si>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</si>
  <si>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</si>
  <si>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</si>
  <si>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</si>
  <si>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</si>
  <si>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</si>
  <si>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</si>
  <si>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</si>
  <si>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</si>
  <si>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</si>
  <si>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</si>
  <si>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</si>
  <si>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</si>
  <si>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</si>
  <si>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</si>
  <si>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</si>
  <si>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</si>
  <si>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</si>
  <si>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</si>
  <si>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</si>
  <si>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</si>
  <si>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</si>
  <si>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</si>
  <si>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</si>
  <si>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</si>
  <si>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</si>
  <si>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</si>
  <si>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</si>
  <si>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</si>
  <si>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</si>
  <si>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</si>
  <si>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</si>
  <si>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</si>
  <si>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</si>
  <si>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</si>
  <si>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</si>
  <si>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</si>
  <si>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</si>
  <si>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</si>
  <si>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</si>
  <si>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</si>
  <si>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</si>
  <si>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</si>
  <si>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</si>
  <si>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</si>
  <si>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</si>
  <si>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</si>
  <si>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</si>
  <si>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</si>
  <si>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</si>
  <si>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</si>
  <si>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</si>
  <si>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</si>
  <si>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</si>
  <si>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</si>
  <si>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</si>
  <si>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</si>
  <si>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</si>
  <si>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</si>
  <si>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</si>
  <si>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</si>
  <si>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</si>
  <si>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</si>
  <si>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</si>
  <si>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</si>
  <si>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</si>
  <si>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</si>
  <si>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</si>
  <si>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</si>
  <si>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</si>
  <si>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</si>
  <si>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</si>
  <si>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</si>
  <si>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</si>
  <si>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</si>
  <si>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</si>
  <si>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</si>
  <si>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</si>
  <si>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</si>
  <si>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</si>
  <si>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</si>
  <si>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</si>
  <si>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</si>
  <si>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</si>
  <si>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</si>
  <si>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</si>
  <si>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</si>
  <si>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</si>
  <si>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</si>
  <si>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</si>
  <si>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</si>
  <si>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</si>
  <si>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</si>
  <si>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</si>
  <si>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</si>
  <si>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</si>
  <si>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</si>
  <si>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</si>
  <si>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</si>
  <si>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</si>
  <si>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</si>
  <si>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</si>
  <si>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</si>
  <si>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</si>
  <si>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</si>
  <si>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</si>
  <si>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</si>
  <si>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</si>
  <si>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</si>
  <si>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</si>
  <si>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</si>
  <si>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</si>
  <si>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</si>
  <si>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</si>
  <si>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</si>
  <si>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</si>
  <si>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</si>
  <si>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</si>
  <si>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</si>
  <si>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</si>
  <si>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</si>
  <si>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</si>
  <si>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</si>
  <si>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</si>
  <si>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</si>
  <si>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</si>
  <si>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</si>
  <si>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</si>
  <si>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</si>
  <si>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</si>
  <si>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</si>
  <si>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</si>
  <si>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</si>
  <si>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</si>
  <si>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</si>
  <si>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</si>
  <si>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</si>
  <si>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</si>
  <si>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</si>
  <si>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</si>
  <si>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</si>
  <si>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</si>
  <si>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</si>
  <si>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</si>
  <si>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</si>
  <si>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</si>
  <si>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</si>
  <si>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</si>
  <si>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</si>
  <si>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</si>
  <si>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</si>
  <si>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</si>
  <si>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</si>
  <si>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</si>
  <si>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</si>
  <si>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</si>
  <si>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</si>
  <si>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</si>
  <si>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</si>
  <si>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</si>
  <si>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</si>
  <si>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</si>
  <si>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</si>
  <si>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</si>
  <si>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</si>
  <si>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</si>
  <si>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</si>
  <si>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</si>
  <si>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</si>
  <si>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</si>
  <si>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</si>
  <si>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</si>
  <si>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</si>
  <si>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</si>
  <si>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</si>
  <si>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</si>
  <si>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</si>
  <si>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</si>
  <si>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</si>
  <si>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</si>
  <si>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</si>
  <si>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</si>
  <si>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</si>
  <si>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</si>
  <si>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</si>
  <si>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</si>
  <si>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</si>
  <si>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</si>
  <si>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</si>
  <si>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</si>
  <si>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</si>
  <si>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</si>
  <si>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</si>
  <si>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</si>
  <si>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</si>
  <si>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</si>
  <si>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</si>
  <si>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</si>
  <si>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</si>
  <si>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</si>
  <si>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</si>
  <si>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</si>
  <si>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</si>
  <si>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</si>
  <si>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</si>
  <si>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</si>
  <si>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</si>
  <si>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</si>
  <si>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</si>
  <si>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</si>
  <si>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</si>
  <si>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</si>
  <si>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</si>
  <si>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</si>
  <si>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</si>
  <si>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</si>
  <si>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</si>
  <si>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</si>
  <si>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</si>
  <si>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</si>
  <si>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</si>
  <si>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</si>
  <si>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</si>
  <si>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</si>
  <si>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</si>
  <si>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</si>
  <si>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</si>
  <si>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</si>
  <si>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</si>
  <si>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</si>
  <si>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</si>
  <si>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</si>
  <si>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</si>
  <si>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</si>
  <si>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</si>
  <si>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</si>
  <si>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</si>
  <si>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</si>
  <si>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</si>
  <si>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</si>
  <si>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</si>
  <si>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</si>
  <si>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</si>
  <si>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</si>
  <si>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</si>
  <si>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</si>
  <si>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</si>
  <si>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</si>
  <si>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</si>
  <si>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</si>
  <si>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</si>
  <si>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</si>
  <si>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</si>
  <si>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</si>
  <si>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</si>
  <si>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</si>
  <si>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</si>
  <si>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</si>
  <si>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</si>
  <si>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</si>
  <si>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</si>
  <si>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</si>
  <si>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</si>
  <si>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</si>
  <si>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</si>
  <si>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</si>
  <si>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</si>
  <si>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</si>
  <si>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</si>
  <si>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</si>
  <si>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</si>
  <si>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</si>
  <si>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</si>
  <si>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</si>
  <si>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</si>
  <si>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</si>
  <si>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</si>
  <si>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</si>
  <si>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</si>
  <si>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</si>
  <si>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</si>
  <si>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</si>
  <si>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</si>
  <si>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</si>
  <si>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</si>
  <si>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</si>
  <si>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</si>
  <si>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</si>
  <si>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</si>
  <si>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</si>
  <si>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</si>
  <si>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</si>
  <si>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</si>
  <si>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</si>
  <si>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</si>
  <si>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</si>
  <si>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</si>
  <si>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</si>
  <si>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</si>
  <si>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</si>
  <si>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</si>
  <si>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</si>
  <si>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</si>
  <si>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</si>
  <si>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</si>
  <si>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</si>
  <si>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</si>
  <si>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</si>
  <si>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</si>
  <si>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</si>
  <si>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</si>
  <si>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</si>
  <si>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</si>
  <si>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</si>
  <si>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</si>
  <si>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</si>
  <si>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</si>
  <si>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</si>
  <si>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</si>
  <si>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</si>
  <si>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</si>
  <si>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</si>
  <si>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</si>
  <si>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</si>
  <si>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</si>
  <si>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</si>
  <si>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</si>
  <si>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</si>
  <si>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</si>
  <si>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</si>
  <si>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</si>
  <si>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</si>
  <si>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</si>
  <si>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</si>
  <si>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</si>
  <si>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</si>
  <si>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</si>
  <si>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</si>
  <si>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</si>
  <si>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</si>
  <si>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</si>
  <si>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</si>
  <si>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</si>
  <si>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</si>
  <si>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</si>
  <si>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</si>
  <si>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</si>
  <si>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</si>
  <si>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</si>
  <si>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</si>
  <si>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</si>
  <si>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</si>
  <si>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</si>
  <si>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</si>
  <si>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</si>
  <si>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</si>
  <si>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</si>
  <si>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</si>
  <si>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</si>
  <si>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</si>
  <si>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</si>
  <si>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</si>
  <si>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</si>
  <si>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</si>
  <si>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</si>
  <si>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</si>
  <si>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</si>
  <si>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</si>
  <si>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</si>
  <si>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</si>
  <si>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</si>
  <si>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</si>
  <si>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</si>
  <si>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</si>
  <si>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</si>
  <si>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</si>
  <si>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</si>
  <si>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</si>
  <si>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</si>
  <si>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</si>
  <si>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</si>
  <si>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</si>
  <si>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</si>
  <si>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</si>
  <si>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</si>
  <si>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</si>
  <si>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</si>
  <si>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</si>
  <si>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</si>
  <si>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</si>
  <si>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</si>
  <si>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</si>
  <si>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</si>
  <si>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</si>
  <si>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</si>
  <si>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</si>
  <si>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</si>
  <si>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</si>
  <si>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</si>
  <si>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</si>
  <si>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</si>
  <si>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</si>
  <si>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</si>
  <si>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</si>
  <si>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</si>
  <si>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</si>
  <si>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</si>
  <si>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</si>
  <si>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</si>
  <si>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</si>
  <si>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</si>
  <si>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</si>
  <si>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</si>
  <si>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</si>
  <si>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</si>
  <si>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</si>
  <si>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</si>
  <si>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</si>
  <si>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</si>
  <si>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</si>
  <si>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</si>
  <si>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</si>
  <si>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</si>
  <si>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</si>
  <si>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</si>
  <si>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</si>
  <si>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</si>
  <si>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</si>
  <si>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</si>
  <si>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</si>
  <si>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</si>
  <si>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</si>
  <si>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</si>
  <si>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</si>
  <si>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</si>
  <si>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</si>
  <si>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</si>
  <si>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</si>
  <si>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</si>
  <si>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</si>
  <si>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</si>
  <si>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</si>
  <si>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</si>
  <si>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</si>
  <si>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</si>
  <si>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</si>
  <si>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</si>
  <si>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</si>
  <si>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</si>
  <si>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</si>
  <si>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</si>
  <si>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</si>
  <si>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</si>
  <si>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</si>
  <si>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</si>
  <si>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</si>
  <si>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</si>
  <si>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</si>
  <si>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</si>
  <si>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</si>
  <si>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</si>
  <si>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</si>
  <si>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</si>
  <si>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</si>
  <si>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</si>
  <si>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</si>
  <si>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</si>
  <si>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</si>
  <si>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</si>
  <si>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</si>
  <si>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</si>
  <si>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</si>
  <si>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</si>
  <si>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</si>
  <si>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</si>
  <si>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</si>
  <si>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</si>
  <si>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</si>
  <si>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</si>
  <si>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</si>
  <si>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</si>
  <si>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</si>
  <si>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</si>
  <si>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</si>
  <si>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</si>
  <si>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</si>
  <si>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</si>
  <si>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</si>
  <si>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</si>
  <si>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</si>
  <si>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</si>
  <si>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</si>
  <si>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</si>
  <si>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</si>
  <si>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</si>
  <si>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</si>
  <si>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</si>
  <si>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</si>
  <si>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</si>
  <si>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</si>
  <si>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</si>
  <si>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</si>
  <si>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</si>
  <si>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</si>
  <si>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</si>
  <si>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</si>
  <si>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</si>
  <si>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</si>
  <si>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</si>
  <si>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</si>
  <si>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</si>
  <si>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</si>
  <si>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</si>
  <si>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</si>
  <si>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</si>
  <si>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</si>
  <si>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</si>
  <si>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</si>
  <si>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</si>
  <si>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</si>
  <si>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</si>
  <si>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</si>
  <si>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</si>
  <si>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</si>
  <si>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</si>
  <si>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</si>
  <si>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</si>
  <si>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</si>
  <si>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</si>
  <si>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</si>
  <si>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</si>
  <si>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</si>
  <si>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</si>
  <si>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</si>
  <si>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</si>
  <si>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</si>
  <si>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</si>
  <si>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</si>
  <si>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</si>
  <si>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</si>
  <si>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</si>
  <si>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</si>
  <si>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</si>
  <si>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</si>
  <si>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</si>
  <si>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</si>
  <si>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</si>
  <si>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</si>
  <si>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</si>
  <si>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</si>
  <si>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</si>
  <si>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</si>
  <si>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</si>
  <si>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</si>
  <si>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</si>
  <si>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</si>
  <si>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</si>
  <si>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</si>
  <si>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</si>
  <si>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</si>
  <si>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</si>
  <si>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</si>
  <si>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</si>
  <si>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</si>
  <si>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</si>
  <si>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</si>
  <si>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</si>
  <si>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</si>
  <si>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</si>
  <si>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</si>
  <si>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</si>
  <si>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</si>
  <si>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</si>
  <si>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</si>
  <si>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</si>
  <si>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</si>
  <si>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</si>
  <si>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</si>
  <si>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</si>
  <si>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</si>
  <si>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</si>
  <si>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</si>
  <si>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</si>
  <si>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</si>
  <si>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</si>
  <si>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</si>
  <si>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</si>
  <si>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</si>
  <si>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</si>
  <si>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</si>
  <si>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</si>
  <si>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</si>
  <si>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</si>
  <si>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</si>
  <si>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</si>
  <si>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</si>
  <si>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</si>
  <si>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</si>
  <si>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</si>
  <si>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</si>
  <si>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</si>
  <si>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</si>
  <si>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</si>
  <si>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</si>
  <si>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</si>
  <si>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</si>
  <si>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</si>
  <si>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</si>
  <si>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</si>
  <si>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</si>
  <si>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</si>
  <si>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</si>
  <si>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</si>
  <si>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</si>
  <si>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</si>
  <si>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</si>
  <si>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</si>
  <si>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</si>
  <si>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</si>
  <si>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</si>
  <si>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</si>
  <si>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</si>
  <si>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</si>
  <si>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</si>
  <si>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</si>
  <si>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</si>
  <si>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</si>
  <si>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</si>
  <si>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</si>
  <si>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</si>
  <si>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</si>
  <si>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</si>
  <si>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</si>
  <si>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</si>
  <si>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</si>
  <si>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</si>
  <si>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</si>
  <si>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</si>
  <si>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</si>
  <si>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</si>
  <si>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</si>
  <si>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</si>
  <si>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</si>
  <si>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</si>
  <si>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</si>
  <si>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</si>
  <si>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</si>
  <si>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</si>
  <si>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</si>
  <si>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</si>
  <si>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</si>
  <si>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</si>
  <si>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</si>
  <si>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</si>
  <si>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</si>
  <si>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</si>
  <si>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</si>
  <si>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</si>
  <si>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</si>
  <si>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</si>
  <si>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</si>
  <si>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</si>
  <si>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</si>
  <si>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</si>
  <si>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</si>
  <si>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</si>
  <si>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</si>
  <si>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</si>
  <si>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</si>
  <si>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</si>
  <si>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</si>
  <si>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</si>
  <si>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</si>
  <si>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</si>
  <si>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</si>
  <si>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</si>
  <si>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</si>
  <si>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</si>
  <si>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</si>
  <si>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</si>
  <si>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</si>
  <si>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</si>
  <si>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</si>
  <si>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</si>
  <si>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</si>
  <si>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</si>
  <si>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</si>
  <si>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</si>
  <si>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</si>
  <si>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</si>
  <si>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</si>
  <si>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</si>
  <si>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</si>
  <si>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</si>
  <si>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</si>
  <si>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</si>
  <si>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</si>
  <si>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</si>
  <si>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</si>
  <si>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</si>
  <si>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</si>
  <si>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</si>
  <si>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</si>
  <si>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</si>
  <si>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</si>
  <si>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</si>
  <si>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</si>
  <si>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</si>
  <si>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</si>
  <si>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</si>
  <si>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</si>
  <si>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</si>
  <si>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</si>
  <si>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</si>
  <si>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</si>
  <si>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</si>
  <si>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</si>
  <si>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</si>
  <si>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</si>
  <si>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</si>
  <si>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</si>
  <si>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</si>
  <si>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</si>
  <si>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</si>
  <si>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</si>
  <si>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</si>
  <si>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</si>
  <si>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</si>
  <si>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</si>
  <si>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</si>
  <si>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</si>
  <si>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</si>
  <si>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</si>
  <si>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</si>
  <si>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</si>
  <si>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</si>
  <si>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</si>
  <si>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</si>
  <si>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</si>
  <si>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</si>
  <si>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</si>
  <si>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</si>
  <si>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</si>
  <si>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</si>
  <si>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</si>
  <si>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</si>
  <si>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</si>
  <si>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</si>
  <si>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</si>
  <si>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</si>
  <si>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</si>
  <si>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</si>
  <si>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</si>
  <si>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</si>
  <si>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</si>
  <si>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</si>
  <si>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</si>
  <si>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</si>
  <si>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</si>
  <si>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</si>
  <si>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</si>
  <si>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</si>
  <si>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</si>
  <si>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</si>
  <si>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</si>
  <si>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</si>
  <si>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</si>
  <si>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</si>
  <si>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</si>
  <si>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</si>
  <si>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</si>
  <si>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</si>
  <si>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</si>
  <si>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</si>
  <si>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</si>
  <si>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</si>
  <si>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</si>
  <si>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</si>
  <si>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</si>
  <si>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</si>
  <si>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</si>
  <si>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</si>
  <si>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</si>
  <si>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</si>
  <si>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</si>
  <si>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</si>
  <si>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</si>
  <si>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</si>
  <si>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</si>
  <si>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</si>
  <si>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</si>
  <si>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</si>
  <si>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</si>
  <si>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</si>
  <si>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</si>
  <si>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</si>
  <si>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</si>
  <si>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</si>
  <si>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</si>
  <si>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</si>
  <si>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</si>
  <si>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</si>
  <si>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</si>
  <si>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</si>
  <si>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</si>
  <si>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</si>
  <si>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</si>
  <si>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</si>
  <si>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</si>
  <si>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</si>
  <si>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</si>
  <si>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</si>
  <si>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</si>
  <si>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</si>
  <si>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</si>
  <si>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</si>
  <si>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</si>
  <si>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</si>
  <si>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</si>
  <si>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</si>
  <si>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</si>
  <si>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</si>
  <si>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</si>
  <si>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</si>
  <si>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</si>
  <si>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</si>
  <si>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</si>
  <si>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</si>
  <si>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</si>
  <si>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</si>
  <si>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</si>
  <si>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</si>
  <si>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</si>
  <si>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</si>
  <si>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</si>
  <si>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</si>
  <si>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</si>
  <si>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</si>
  <si>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</si>
  <si>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</si>
  <si>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</si>
  <si>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</si>
  <si>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</si>
  <si>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</si>
  <si>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</si>
  <si>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</si>
  <si>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</si>
  <si>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</si>
  <si>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</si>
  <si>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</si>
  <si>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</si>
  <si>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</si>
  <si>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</si>
  <si>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</si>
  <si>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</si>
  <si>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</si>
  <si>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</si>
  <si>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</si>
  <si>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</si>
  <si>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</si>
  <si>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</si>
  <si>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</si>
  <si>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</si>
  <si>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</si>
  <si>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</si>
  <si>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</si>
  <si>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</si>
  <si>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</si>
  <si>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</si>
  <si>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</si>
  <si>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</si>
  <si>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</si>
  <si>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</si>
  <si>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</si>
  <si>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</si>
  <si>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</si>
  <si>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</si>
  <si>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</si>
  <si>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</si>
  <si>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</si>
  <si>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</si>
  <si>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</si>
  <si>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</si>
  <si>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</si>
  <si>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</si>
  <si>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</si>
  <si>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</si>
  <si>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</si>
  <si>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</si>
  <si>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</si>
  <si>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</si>
  <si>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</si>
  <si>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</si>
  <si>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</si>
  <si>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</si>
  <si>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</si>
  <si>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</si>
  <si>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</si>
  <si>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</si>
  <si>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</si>
  <si>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</si>
  <si>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</si>
  <si>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</si>
  <si>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</si>
  <si>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</si>
  <si>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</si>
  <si>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</si>
  <si>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</si>
  <si>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</si>
  <si>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</si>
  <si>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</si>
  <si>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</si>
  <si>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</si>
  <si>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</si>
  <si>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</si>
  <si>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</si>
  <si>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</si>
  <si>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</si>
  <si>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</si>
  <si>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</si>
  <si>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</si>
  <si>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</si>
  <si>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</si>
  <si>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</si>
  <si>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</si>
  <si>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</si>
  <si>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</si>
  <si>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</si>
  <si>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</si>
  <si>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</si>
  <si>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</si>
  <si>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</si>
  <si>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</si>
  <si>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</si>
  <si>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</si>
  <si>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</si>
  <si>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</si>
  <si>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</si>
  <si>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</si>
  <si>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</si>
  <si>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</si>
  <si>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</si>
  <si>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</si>
  <si>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</si>
  <si>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</si>
  <si>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</si>
  <si>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</si>
  <si>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</si>
  <si>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</si>
  <si>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</si>
  <si>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</si>
  <si>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</si>
  <si>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</si>
  <si>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</si>
  <si>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</si>
  <si>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</si>
  <si>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</si>
  <si>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</si>
  <si>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</si>
  <si>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</si>
  <si>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</si>
  <si>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</si>
  <si>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</si>
  <si>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</si>
  <si>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</si>
  <si>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</si>
  <si>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</si>
  <si>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</si>
  <si>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</si>
  <si>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</si>
  <si>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</si>
  <si>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</si>
  <si>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</si>
  <si>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</si>
  <si>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</si>
  <si>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</si>
  <si>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</si>
  <si>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</si>
  <si>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</si>
  <si>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</si>
  <si>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</si>
  <si>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</si>
  <si>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</si>
  <si>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</si>
  <si>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</si>
  <si>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</si>
  <si>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</si>
  <si>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</si>
  <si>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</si>
  <si>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</si>
  <si>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</si>
  <si>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</si>
  <si>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</si>
  <si>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</si>
  <si>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</si>
  <si>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</si>
  <si>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</si>
  <si>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</si>
  <si>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</si>
  <si>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</si>
  <si>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</si>
  <si>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</si>
  <si>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</si>
  <si>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</si>
  <si>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</si>
  <si>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</si>
  <si>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</si>
  <si>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</si>
  <si>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</si>
  <si>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</si>
  <si>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</si>
  <si>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</si>
  <si>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</si>
  <si>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</si>
  <si>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</si>
  <si>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</si>
  <si>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</si>
  <si>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</si>
  <si>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</si>
  <si>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</si>
  <si>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</si>
  <si>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</si>
  <si>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</si>
  <si>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</si>
  <si>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</si>
  <si>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</si>
  <si>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</si>
  <si>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</si>
  <si>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</si>
  <si>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</si>
  <si>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</si>
  <si>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</si>
  <si>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</si>
  <si>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</si>
  <si>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</si>
  <si>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</si>
  <si>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</si>
  <si>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</si>
  <si>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</si>
  <si>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</si>
  <si>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</si>
  <si>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</si>
  <si>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</si>
  <si>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</si>
  <si>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</si>
  <si>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</si>
  <si>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</si>
  <si>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</si>
  <si>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</si>
  <si>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</si>
  <si>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</si>
  <si>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</si>
  <si>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</si>
  <si>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</si>
  <si>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</si>
  <si>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</si>
  <si>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</si>
  <si>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</si>
  <si>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</si>
  <si>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</si>
  <si>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</si>
  <si>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</si>
  <si>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</si>
  <si>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</si>
  <si>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</si>
  <si>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</si>
  <si>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</si>
  <si>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</si>
  <si>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</si>
  <si>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</si>
  <si>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</si>
  <si>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</si>
  <si>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</si>
  <si>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</si>
  <si>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</si>
  <si>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</si>
  <si>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</si>
  <si>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</si>
  <si>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</si>
  <si>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</si>
  <si>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</si>
  <si>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</si>
  <si>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</si>
  <si>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</si>
  <si>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</si>
  <si>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</si>
  <si>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</si>
  <si>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</si>
  <si>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</si>
  <si>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</si>
  <si>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</si>
  <si>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</si>
  <si>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</si>
  <si>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</si>
  <si>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</si>
  <si>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</si>
  <si>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</si>
  <si>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</si>
  <si>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</si>
  <si>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</si>
  <si>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</si>
  <si>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</si>
  <si>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</si>
  <si>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</si>
  <si>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</si>
  <si>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</si>
  <si>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</si>
  <si>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</si>
  <si>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</si>
  <si>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</si>
  <si>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</si>
  <si>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</si>
  <si>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</si>
  <si>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</si>
  <si>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</si>
  <si>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</si>
  <si>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</si>
  <si>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</si>
  <si>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</si>
  <si>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</si>
  <si>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</si>
  <si>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</si>
  <si>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</si>
  <si>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</si>
  <si>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</si>
  <si>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</si>
  <si>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</si>
  <si>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</si>
  <si>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</si>
  <si>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</si>
  <si>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</si>
  <si>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</si>
  <si>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</si>
  <si>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</si>
  <si>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</si>
  <si>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</si>
  <si>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</si>
  <si>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</si>
  <si>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</si>
  <si>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</si>
  <si>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</si>
  <si>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</si>
  <si>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</si>
  <si>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</si>
  <si>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</si>
  <si>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</si>
  <si>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</si>
  <si>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</si>
  <si>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</si>
  <si>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</si>
  <si>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</si>
  <si>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</si>
  <si>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</si>
  <si>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</si>
  <si>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</si>
  <si>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</si>
  <si>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</si>
  <si>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</si>
  <si>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</si>
  <si>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</si>
  <si>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</si>
  <si>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</si>
  <si>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</si>
  <si>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</si>
  <si>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</si>
  <si>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</si>
  <si>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</si>
  <si>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</si>
  <si>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</si>
  <si>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</si>
  <si>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</si>
  <si>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</si>
  <si>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</si>
  <si>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</si>
  <si>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</si>
  <si>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</si>
  <si>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</si>
  <si>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</si>
  <si>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</si>
  <si>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</si>
  <si>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</si>
  <si>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</si>
  <si>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</si>
  <si>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</si>
  <si>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</si>
  <si>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</si>
  <si>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</si>
  <si>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</si>
  <si>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</si>
  <si>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</si>
  <si>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</si>
  <si>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</si>
  <si>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</si>
  <si>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</si>
  <si>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</si>
  <si>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</si>
  <si>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</si>
  <si>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</si>
  <si>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</si>
  <si>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</si>
  <si>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</si>
  <si>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</si>
  <si>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</si>
  <si>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</si>
  <si>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</si>
  <si>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</si>
  <si>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</si>
  <si>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</si>
  <si>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</si>
  <si>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</si>
  <si>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</si>
  <si>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</si>
  <si>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</si>
  <si>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</si>
  <si>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</si>
  <si>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</si>
  <si>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</si>
  <si>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</si>
  <si>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</si>
  <si>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</si>
  <si>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</si>
  <si>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</si>
  <si>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</si>
  <si>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</si>
  <si>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</si>
  <si>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</si>
  <si>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</si>
  <si>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</si>
  <si>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</si>
  <si>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</si>
  <si>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</si>
  <si>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</si>
  <si>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</si>
  <si>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</si>
  <si>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</si>
  <si>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</si>
  <si>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</si>
  <si>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</si>
  <si>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</si>
  <si>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</si>
  <si>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</si>
  <si>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</si>
  <si>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</si>
  <si>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</si>
  <si>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</si>
  <si>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</si>
  <si>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</si>
  <si>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</si>
  <si>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</si>
  <si>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</si>
  <si>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</si>
  <si>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</si>
  <si>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</si>
  <si>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</si>
  <si>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</si>
  <si>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</si>
  <si>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</si>
  <si>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</si>
  <si>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</si>
  <si>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</si>
  <si>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</si>
  <si>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</si>
  <si>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</si>
  <si>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</si>
  <si>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</si>
  <si>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</si>
  <si>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</si>
  <si>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</si>
  <si>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</si>
  <si>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</si>
  <si>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</si>
  <si>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</si>
  <si>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</si>
  <si>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</si>
  <si>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</si>
  <si>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</si>
  <si>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</si>
  <si>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</si>
  <si>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</si>
  <si>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</si>
  <si>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</si>
  <si>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</si>
  <si>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</si>
  <si>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</si>
  <si>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</si>
  <si>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</si>
  <si>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</si>
  <si>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</si>
  <si>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</si>
  <si>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</si>
  <si>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</si>
  <si>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</si>
  <si>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</si>
  <si>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</si>
  <si>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</si>
  <si>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</si>
  <si>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</si>
  <si>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</si>
  <si>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</si>
  <si>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</si>
  <si>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</si>
  <si>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</si>
  <si>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</si>
  <si>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</si>
  <si>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</si>
  <si>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</si>
  <si>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</si>
  <si>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</si>
  <si>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</si>
  <si>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</si>
  <si>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</si>
  <si>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</si>
  <si>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</si>
  <si>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</si>
  <si>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</si>
  <si>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</si>
  <si>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</si>
  <si>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</si>
  <si>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</si>
  <si>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</si>
  <si>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</si>
  <si>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</si>
  <si>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</si>
  <si>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</si>
  <si>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</si>
  <si>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</si>
  <si>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</si>
  <si>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</si>
  <si>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</si>
  <si>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</si>
  <si>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</si>
  <si>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</si>
  <si>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</si>
  <si>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</si>
  <si>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</si>
  <si>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</si>
  <si>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</si>
  <si>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</si>
  <si>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</si>
  <si>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</si>
  <si>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</si>
  <si>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</si>
  <si>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</si>
  <si>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</si>
  <si>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</si>
  <si>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</si>
  <si>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</si>
  <si>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</si>
  <si>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</si>
  <si>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</si>
  <si>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</si>
  <si>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</si>
  <si>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</si>
  <si>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</si>
  <si>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</si>
  <si>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</si>
  <si>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</si>
  <si>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</si>
  <si>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</si>
  <si>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</si>
  <si>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</si>
  <si>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</si>
  <si>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</si>
  <si>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</si>
  <si>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</si>
  <si>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</si>
  <si>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</si>
  <si>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</si>
  <si>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</si>
  <si>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</si>
  <si>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</si>
  <si>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</si>
  <si>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</si>
  <si>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</si>
  <si>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</si>
  <si>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</si>
  <si>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</si>
  <si>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</si>
  <si>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</si>
  <si>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</si>
  <si>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</si>
  <si>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</si>
  <si>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</si>
  <si>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</si>
  <si>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</si>
  <si>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</si>
  <si>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</si>
  <si>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</si>
  <si>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</si>
  <si>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</si>
  <si>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</si>
  <si>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</si>
  <si>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</si>
  <si>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</si>
  <si>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</si>
  <si>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</si>
  <si>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</si>
  <si>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</si>
  <si>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</si>
  <si>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</si>
  <si>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</si>
  <si>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</si>
  <si>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</si>
  <si>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</si>
  <si>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</si>
  <si>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</si>
  <si>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</si>
  <si>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</si>
  <si>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</si>
  <si>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</si>
  <si>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</si>
  <si>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</si>
  <si>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</si>
  <si>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</si>
  <si>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</si>
  <si>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</si>
  <si>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</si>
  <si>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</si>
  <si>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</si>
  <si>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</si>
  <si>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</si>
  <si>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</si>
  <si>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</si>
  <si>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</si>
  <si>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</si>
  <si>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</si>
  <si>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</si>
  <si>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</si>
  <si>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</si>
  <si>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</si>
  <si>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</si>
  <si>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</si>
  <si>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</si>
  <si>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</si>
  <si>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</si>
  <si>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</si>
  <si>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</si>
  <si>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</si>
  <si>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</si>
  <si>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</si>
  <si>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</si>
  <si>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</si>
  <si>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</si>
  <si>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</si>
  <si>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</si>
  <si>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</si>
  <si>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</si>
  <si>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</si>
  <si>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</si>
  <si>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</si>
  <si>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</si>
  <si>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</si>
  <si>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</si>
  <si>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</si>
  <si>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</si>
  <si>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</si>
  <si>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</si>
  <si>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</si>
  <si>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</si>
  <si>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</si>
  <si>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</si>
  <si>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</si>
  <si>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</si>
  <si>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</si>
  <si>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</si>
  <si>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</si>
  <si>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</si>
  <si>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</si>
  <si>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</si>
  <si>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</si>
  <si>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</si>
  <si>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</si>
  <si>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</si>
  <si>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</si>
  <si>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</si>
  <si>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</si>
  <si>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</si>
  <si>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</si>
  <si>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</si>
  <si>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</si>
  <si>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</si>
  <si>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</si>
  <si>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</si>
  <si>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</si>
  <si>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</si>
  <si>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</si>
  <si>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</si>
  <si>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</si>
  <si>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</si>
  <si>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</si>
  <si>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</si>
  <si>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</si>
  <si>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</si>
  <si>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</si>
  <si>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</si>
  <si>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</si>
  <si>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</si>
  <si>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</si>
  <si>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</si>
  <si>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</si>
  <si>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</si>
  <si>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</si>
  <si>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</si>
  <si>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</si>
  <si>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</si>
  <si>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</si>
  <si>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</si>
  <si>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</si>
  <si>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</si>
  <si>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</si>
  <si>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</si>
  <si>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</si>
  <si>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</si>
  <si>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</si>
  <si>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</si>
  <si>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</si>
  <si>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</si>
  <si>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</si>
  <si>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</si>
  <si>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</si>
  <si>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</si>
  <si>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</si>
  <si>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</si>
  <si>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</si>
  <si>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</si>
  <si>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</si>
  <si>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</si>
  <si>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</si>
  <si>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</si>
  <si>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</si>
  <si>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</si>
  <si>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</si>
  <si>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</si>
  <si>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</si>
  <si>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</si>
  <si>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</si>
  <si>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</si>
  <si>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</si>
  <si>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</si>
  <si>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</si>
  <si>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</si>
  <si>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</si>
  <si>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</si>
  <si>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</si>
  <si>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</si>
  <si>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</si>
  <si>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</si>
  <si>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</si>
  <si>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</si>
  <si>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</si>
  <si>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</si>
  <si>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</si>
  <si>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</si>
  <si>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</si>
  <si>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</si>
  <si>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</si>
  <si>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</si>
  <si>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</si>
  <si>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</si>
  <si>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</si>
  <si>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</si>
  <si>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</si>
  <si>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</si>
  <si>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</si>
  <si>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</si>
  <si>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</si>
  <si>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</si>
  <si>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</si>
  <si>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</si>
  <si>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</si>
  <si>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</si>
  <si>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</si>
  <si>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</si>
  <si>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</si>
  <si>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</si>
  <si>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</si>
  <si>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</si>
  <si>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</si>
  <si>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</si>
  <si>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</si>
  <si>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</si>
  <si>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</si>
  <si>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</si>
  <si>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</si>
  <si>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</si>
  <si>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</si>
  <si>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</si>
  <si>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</si>
  <si>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</si>
  <si>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</si>
  <si>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</si>
  <si>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</si>
  <si>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</si>
  <si>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</si>
  <si>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</si>
  <si>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</si>
  <si>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</si>
  <si>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</si>
  <si>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</si>
  <si>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</si>
  <si>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</si>
  <si>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</si>
  <si>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</si>
  <si>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</si>
  <si>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</si>
  <si>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</si>
  <si>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</si>
  <si>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</si>
  <si>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</si>
  <si>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</si>
  <si>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</si>
  <si>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</si>
  <si>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</si>
  <si>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</si>
  <si>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</si>
  <si>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</si>
  <si>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</si>
  <si>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</si>
  <si>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</si>
  <si>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</si>
  <si>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</si>
  <si>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</si>
  <si>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</si>
  <si>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</si>
  <si>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</si>
  <si>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</si>
  <si>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</si>
  <si>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</si>
  <si>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</si>
  <si>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</si>
  <si>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</si>
  <si>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</si>
  <si>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</si>
  <si>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</si>
  <si>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</si>
  <si>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</si>
  <si>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</si>
  <si>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</si>
  <si>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</si>
  <si>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</si>
  <si>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</si>
  <si>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</si>
  <si>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</si>
  <si>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</si>
  <si>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</si>
  <si>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</si>
  <si>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</si>
  <si>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</si>
  <si>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</si>
  <si>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</si>
  <si>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</si>
  <si>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</si>
  <si>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</si>
  <si>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</si>
  <si>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</si>
  <si>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</si>
  <si>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</si>
  <si>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</si>
  <si>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</si>
  <si>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</si>
  <si>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</si>
  <si>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</si>
  <si>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</si>
  <si>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</si>
  <si>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</si>
  <si>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</si>
  <si>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</si>
  <si>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</si>
  <si>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</si>
  <si>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</si>
  <si>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</si>
  <si>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</si>
  <si>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</si>
  <si>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</si>
  <si>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</si>
  <si>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</si>
  <si>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</si>
  <si>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</si>
  <si>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</si>
  <si>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</si>
  <si>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</si>
  <si>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</si>
  <si>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</si>
  <si>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</si>
  <si>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</si>
  <si>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</si>
  <si>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</si>
  <si>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</si>
  <si>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</si>
  <si>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</si>
  <si>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</si>
  <si>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</si>
  <si>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</si>
  <si>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</si>
  <si>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</si>
  <si>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</si>
  <si>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</si>
  <si>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</si>
  <si>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</si>
  <si>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</si>
  <si>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</si>
  <si>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</si>
  <si>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</si>
  <si>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</si>
  <si>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</si>
  <si>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</si>
  <si>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</si>
  <si>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</si>
  <si>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</si>
  <si>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</si>
  <si>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</si>
  <si>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</si>
  <si>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</si>
  <si>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</si>
  <si>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</si>
  <si>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</si>
  <si>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</si>
  <si>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</si>
  <si>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</si>
  <si>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</si>
  <si>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</si>
  <si>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</si>
  <si>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</si>
  <si>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</si>
  <si>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</si>
  <si>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</si>
  <si>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</si>
  <si>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</si>
  <si>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</si>
  <si>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</si>
  <si>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</si>
  <si>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</si>
  <si>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</si>
  <si>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</si>
  <si>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</si>
  <si>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</si>
  <si>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</si>
  <si>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</si>
  <si>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</si>
  <si>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</si>
  <si>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</si>
  <si>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</si>
  <si>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</si>
  <si>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</si>
  <si>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</si>
  <si>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</si>
  <si>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</si>
  <si>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</si>
  <si>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</si>
  <si>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</si>
  <si>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</si>
  <si>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</si>
  <si>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</si>
  <si>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</si>
  <si>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</si>
  <si>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</si>
  <si>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</si>
  <si>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</si>
  <si>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</si>
  <si>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</si>
  <si>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</si>
  <si>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</si>
  <si>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</si>
  <si>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</si>
  <si>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</si>
  <si>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</si>
  <si>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</si>
  <si>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</si>
  <si>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</si>
  <si>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</si>
  <si>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</si>
  <si>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</si>
  <si>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</si>
  <si>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</si>
  <si>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</si>
  <si>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</si>
  <si>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</si>
  <si>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</si>
  <si>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</si>
  <si>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</si>
  <si>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</si>
  <si>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</si>
  <si>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</si>
  <si>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</si>
  <si>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</si>
  <si>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</si>
  <si>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</si>
  <si>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</si>
  <si>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</si>
  <si>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</si>
  <si>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</si>
  <si>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</si>
  <si>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</si>
  <si>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</si>
  <si>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</si>
  <si>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</si>
  <si>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</si>
  <si>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</si>
  <si>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</si>
  <si>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</si>
  <si>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</si>
  <si>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</si>
  <si>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</si>
  <si>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</si>
  <si>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</si>
  <si>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</si>
  <si>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</si>
  <si>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</si>
  <si>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</si>
  <si>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</si>
  <si>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</si>
  <si>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</si>
  <si>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</si>
  <si>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</si>
  <si>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</si>
  <si>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</si>
  <si>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</si>
  <si>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</si>
  <si>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</si>
  <si>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</si>
  <si>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</si>
  <si>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</si>
  <si>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</si>
  <si>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</si>
  <si>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</si>
  <si>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</si>
  <si>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</si>
  <si>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</si>
  <si>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</si>
  <si>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</si>
  <si>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</si>
  <si>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</si>
  <si>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</si>
  <si>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</si>
  <si>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</si>
  <si>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</si>
  <si>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</si>
  <si>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</si>
  <si>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</si>
  <si>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</si>
  <si>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</si>
  <si>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</si>
  <si>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</si>
  <si>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</si>
  <si>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</si>
  <si>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</si>
  <si>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</si>
  <si>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</si>
  <si>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</si>
  <si>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</si>
  <si>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</si>
  <si>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</si>
  <si>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</si>
  <si>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</si>
  <si>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</si>
  <si>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</si>
  <si>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</si>
  <si>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</si>
  <si>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</si>
  <si>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</si>
  <si>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</si>
  <si>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</si>
  <si>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</si>
  <si>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</si>
  <si>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</si>
  <si>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</si>
  <si>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</si>
  <si>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</si>
  <si>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</si>
  <si>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</si>
  <si>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</si>
  <si>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</si>
  <si>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</si>
  <si>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</si>
  <si>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</si>
  <si>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</si>
  <si>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</si>
  <si>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</si>
  <si>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</si>
  <si>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</si>
  <si>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</si>
  <si>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</si>
  <si>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</si>
  <si>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</si>
  <si>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</si>
  <si>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</si>
  <si>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</si>
  <si>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</si>
  <si>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</si>
  <si>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</si>
  <si>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</si>
  <si>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</si>
  <si>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</si>
  <si>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</si>
  <si>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</si>
  <si>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</si>
  <si>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</si>
  <si>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</si>
  <si>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</si>
  <si>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</si>
  <si>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</si>
  <si>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</si>
  <si>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</si>
  <si>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</si>
  <si>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</si>
  <si>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</si>
  <si>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</si>
  <si>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</si>
  <si>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</si>
  <si>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</si>
  <si>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</si>
  <si>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</si>
  <si>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</si>
  <si>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</si>
  <si>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</si>
  <si>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</si>
  <si>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</si>
  <si>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</si>
  <si>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</si>
  <si>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</si>
  <si>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</si>
  <si>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</si>
  <si>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</si>
  <si>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</si>
  <si>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</si>
  <si>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</si>
  <si>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</si>
  <si>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</si>
  <si>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</si>
  <si>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</si>
  <si>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</si>
  <si>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</si>
  <si>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</si>
  <si>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</si>
  <si>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</si>
  <si>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</si>
  <si>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</si>
  <si>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</si>
  <si>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</si>
  <si>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</si>
  <si>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</si>
  <si>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</si>
  <si>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</si>
  <si>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</si>
  <si>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</si>
  <si>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</si>
  <si>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</si>
  <si>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</si>
  <si>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</si>
  <si>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</si>
  <si>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</si>
  <si>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</si>
  <si>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</si>
  <si>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</si>
  <si>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</si>
  <si>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</si>
  <si>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</si>
  <si>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</si>
  <si>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</si>
  <si>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</si>
  <si>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</si>
  <si>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</si>
  <si>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</si>
  <si>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</si>
  <si>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</si>
  <si>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</si>
  <si>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</si>
  <si>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</si>
  <si>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</si>
  <si>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</si>
  <si>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</si>
  <si>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</si>
  <si>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</si>
  <si>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</si>
  <si>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</si>
  <si>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</si>
  <si>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</si>
  <si>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</si>
  <si>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</si>
  <si>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</si>
  <si>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</si>
  <si>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</si>
  <si>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</si>
  <si>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</si>
  <si>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</si>
  <si>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</si>
  <si>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</si>
  <si>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</si>
  <si>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</si>
  <si>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</si>
  <si>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</si>
  <si>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</si>
  <si>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</si>
  <si>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</si>
  <si>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</si>
  <si>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</si>
  <si>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</si>
  <si>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</si>
  <si>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</si>
  <si>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</si>
  <si>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</si>
  <si>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</si>
  <si>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</si>
  <si>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</si>
  <si>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</si>
  <si>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</si>
  <si>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</si>
  <si>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</si>
  <si>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</si>
  <si>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</si>
  <si>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</si>
  <si>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</si>
  <si>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</si>
  <si>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</si>
  <si>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</si>
  <si>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</si>
  <si>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</si>
  <si>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</si>
  <si>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</si>
  <si>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</si>
  <si>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</si>
  <si>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</si>
  <si>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</si>
  <si>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</si>
  <si>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</si>
  <si>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</si>
  <si>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</si>
  <si>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</si>
  <si>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</si>
  <si>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</si>
  <si>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</si>
  <si>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</si>
  <si>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</si>
  <si>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</si>
  <si>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</si>
  <si>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</si>
  <si>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</si>
  <si>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</si>
  <si>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</si>
  <si>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</si>
  <si>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</si>
  <si>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</si>
  <si>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</si>
  <si>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</si>
  <si>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</si>
  <si>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</si>
  <si>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</si>
  <si>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</si>
  <si>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</si>
  <si>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</si>
  <si>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</si>
  <si>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</si>
  <si>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</si>
  <si>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</si>
  <si>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</si>
  <si>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</si>
  <si>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</si>
  <si>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</si>
  <si>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</si>
  <si>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</si>
  <si>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</si>
  <si>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</si>
  <si>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</si>
  <si>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</si>
  <si>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</si>
  <si>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</si>
  <si>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</si>
  <si>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</si>
  <si>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</si>
  <si>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</si>
  <si>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</si>
  <si>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</si>
  <si>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</si>
  <si>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</si>
  <si>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</si>
  <si>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</si>
  <si>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</si>
  <si>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</si>
  <si>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</si>
  <si>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</si>
  <si>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</si>
  <si>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</si>
  <si>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</si>
  <si>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</si>
  <si>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</si>
  <si>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</si>
  <si>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</si>
  <si>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</si>
  <si>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</si>
  <si>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</si>
  <si>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</si>
  <si>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</si>
  <si>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</si>
  <si>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</si>
  <si>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</si>
  <si>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</si>
  <si>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</si>
  <si>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</si>
  <si>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</si>
  <si>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</si>
  <si>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</si>
  <si>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</si>
  <si>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</si>
  <si>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</si>
  <si>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</si>
  <si>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</si>
  <si>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</si>
  <si>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</si>
  <si>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</si>
  <si>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</si>
  <si>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</si>
  <si>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</si>
  <si>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</si>
  <si>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</si>
  <si>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</si>
  <si>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</si>
  <si>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</si>
  <si>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</si>
  <si>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</si>
  <si>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</si>
  <si>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</si>
  <si>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</si>
  <si>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</si>
  <si>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</si>
  <si>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</si>
  <si>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</si>
  <si>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</si>
  <si>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</si>
  <si>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</si>
  <si>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</si>
  <si>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</si>
  <si>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</si>
  <si>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</si>
  <si>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</si>
  <si>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</si>
  <si>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</si>
  <si>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</si>
  <si>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</si>
  <si>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</si>
  <si>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</si>
  <si>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</si>
  <si>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</si>
  <si>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</si>
  <si>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</si>
  <si>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</si>
  <si>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</si>
  <si>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</si>
  <si>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</si>
  <si>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</si>
  <si>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</si>
  <si>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</si>
  <si>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</si>
  <si>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</si>
  <si>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</si>
  <si>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</si>
  <si>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</si>
  <si>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</si>
  <si>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</si>
  <si>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</si>
  <si>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</si>
  <si>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</si>
  <si>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</si>
  <si>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</si>
  <si>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</si>
  <si>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</si>
  <si>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</si>
  <si>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</si>
  <si>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</si>
  <si>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</si>
  <si>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</si>
  <si>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</si>
  <si>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</si>
  <si>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</si>
  <si>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</si>
  <si>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</si>
  <si>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</si>
  <si>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</si>
  <si>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</si>
  <si>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</si>
  <si>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</si>
  <si>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</si>
  <si>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</si>
  <si>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</si>
  <si>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</si>
  <si>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</si>
  <si>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</si>
  <si>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</si>
  <si>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</si>
  <si>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</si>
  <si>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</si>
  <si>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</si>
  <si>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</si>
  <si>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</si>
  <si>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</si>
  <si>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</si>
  <si>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</si>
  <si>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</si>
  <si>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</si>
  <si>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</si>
  <si>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</si>
  <si>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</si>
  <si>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</si>
  <si>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</si>
  <si>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</si>
  <si>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</si>
  <si>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</si>
  <si>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</si>
  <si>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</si>
  <si>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</si>
  <si>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</si>
  <si>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</si>
  <si>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</si>
  <si>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</si>
  <si>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</si>
  <si>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</si>
  <si>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</si>
  <si>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</si>
  <si>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</si>
  <si>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</si>
  <si>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</si>
  <si>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</si>
  <si>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</si>
  <si>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</si>
  <si>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</si>
  <si>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</si>
  <si>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</si>
  <si>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</si>
  <si>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</si>
  <si>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</si>
  <si>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</si>
  <si>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</si>
  <si>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</si>
  <si>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</si>
  <si>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</si>
  <si>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</si>
  <si>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</si>
  <si>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</si>
  <si>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</si>
  <si>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</si>
  <si>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</si>
  <si>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</si>
  <si>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</si>
  <si>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</si>
  <si>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</si>
  <si>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</si>
  <si>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</si>
  <si>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</si>
  <si>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</si>
  <si>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</si>
  <si>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</si>
  <si>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</si>
  <si>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</si>
  <si>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</si>
  <si>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</si>
  <si>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</si>
  <si>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</si>
  <si>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</si>
  <si>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</si>
  <si>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</si>
  <si>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</si>
  <si>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</si>
  <si>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</si>
  <si>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</si>
  <si>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</si>
  <si>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</si>
  <si>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</si>
  <si>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</si>
  <si>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</si>
  <si>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</si>
  <si>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</si>
  <si>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</si>
  <si>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</si>
  <si>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</si>
  <si>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</si>
  <si>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</si>
  <si>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</si>
  <si>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</si>
  <si>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</si>
  <si>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</si>
  <si>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</si>
  <si>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</si>
  <si>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</si>
  <si>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</si>
  <si>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</si>
  <si>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</si>
  <si>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</si>
  <si>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</si>
  <si>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</si>
  <si>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</si>
  <si>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</si>
  <si>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</si>
  <si>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</si>
  <si>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</si>
  <si>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</si>
  <si>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</si>
  <si>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</si>
  <si>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</si>
  <si>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</si>
  <si>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</si>
  <si>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</si>
  <si>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</si>
  <si>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</si>
  <si>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</si>
  <si>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</si>
  <si>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</si>
  <si>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</si>
  <si>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</si>
  <si>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</si>
  <si>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</si>
  <si>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</si>
  <si>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</si>
  <si>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</si>
  <si>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</si>
  <si>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</si>
  <si>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</si>
  <si>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</si>
  <si>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</si>
  <si>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</si>
  <si>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</si>
  <si>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</si>
  <si>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</si>
  <si>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</si>
  <si>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</si>
  <si>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</si>
  <si>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</si>
  <si>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</si>
  <si>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</si>
  <si>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</si>
  <si>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</si>
  <si>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</si>
  <si>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</si>
  <si>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</si>
  <si>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</si>
  <si>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</si>
  <si>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</si>
  <si>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</si>
  <si>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</si>
  <si>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</si>
  <si>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</si>
  <si>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</si>
  <si>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</si>
  <si>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</si>
  <si>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</si>
  <si>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</si>
  <si>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</si>
  <si>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</si>
  <si>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</si>
  <si>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</si>
  <si>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</si>
  <si>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</si>
  <si>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</si>
  <si>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</si>
  <si>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</si>
  <si>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</si>
  <si>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</si>
  <si>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</si>
  <si>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</si>
  <si>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</si>
  <si>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</si>
  <si>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</si>
  <si>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</si>
  <si>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</si>
  <si>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</si>
  <si>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</si>
  <si>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</si>
  <si>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</si>
  <si>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</si>
  <si>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</si>
  <si>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</si>
  <si>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</si>
  <si>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</si>
  <si>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</si>
  <si>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</si>
  <si>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</si>
  <si>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</si>
  <si>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</si>
  <si>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</si>
  <si>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</si>
  <si>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</si>
  <si>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</si>
  <si>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</si>
  <si>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</si>
  <si>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</si>
  <si>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</si>
  <si>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</si>
  <si>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</si>
  <si>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</si>
  <si>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</si>
  <si>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</si>
  <si>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</si>
  <si>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</si>
  <si>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</si>
  <si>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</si>
  <si>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</si>
  <si>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</si>
  <si>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</si>
  <si>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</si>
  <si>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</si>
  <si>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</si>
  <si>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</si>
  <si>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</si>
  <si>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</si>
  <si>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</si>
  <si>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</si>
  <si>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</si>
  <si>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</si>
  <si>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</si>
  <si>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</si>
  <si>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</si>
  <si>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</si>
  <si>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</si>
  <si>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</si>
  <si>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</si>
  <si>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</si>
  <si>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</si>
  <si>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</si>
  <si>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</si>
  <si>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</si>
  <si>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</si>
  <si>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</si>
  <si>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</si>
  <si>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</si>
  <si>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</si>
  <si>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</si>
  <si>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</si>
  <si>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</si>
  <si>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</si>
  <si>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</si>
  <si>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</si>
  <si>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</si>
  <si>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</si>
  <si>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</si>
  <si>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</si>
  <si>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</si>
  <si>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</si>
  <si>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</si>
  <si>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</si>
  <si>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</si>
  <si>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</si>
  <si>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</si>
  <si>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</si>
  <si>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</si>
  <si>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</si>
  <si>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</si>
  <si>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</si>
  <si>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</si>
  <si>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</si>
  <si>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</si>
  <si>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</si>
  <si>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</si>
  <si>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</si>
  <si>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</si>
  <si>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</si>
  <si>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</si>
  <si>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</si>
  <si>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</si>
  <si>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</si>
  <si>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</si>
  <si>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</si>
  <si>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</si>
  <si>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</si>
  <si>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</si>
  <si>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</si>
  <si>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</si>
  <si>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</si>
  <si>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</si>
  <si>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</si>
  <si>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</si>
  <si>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</si>
  <si>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</si>
  <si>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</si>
  <si>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</si>
  <si>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</si>
  <si>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</si>
  <si>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</si>
  <si>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</si>
  <si>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</si>
  <si>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</si>
  <si>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</si>
  <si>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</si>
  <si>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</si>
  <si>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</si>
  <si>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</si>
  <si>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</si>
  <si>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</si>
  <si>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</si>
  <si>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</si>
  <si>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</si>
  <si>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</si>
  <si>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</si>
  <si>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</si>
  <si>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</si>
  <si>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</si>
  <si>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</si>
  <si>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</si>
  <si>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</si>
  <si>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</si>
  <si>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</si>
  <si>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</si>
  <si>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</si>
  <si>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</si>
  <si>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</si>
  <si>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</si>
  <si>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</si>
  <si>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</si>
  <si>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</si>
  <si>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</si>
  <si>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</si>
  <si>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</si>
  <si>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</si>
  <si>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</si>
  <si>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</si>
  <si>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</si>
  <si>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</si>
  <si>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</si>
  <si>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</si>
  <si>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</si>
  <si>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</si>
  <si>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</si>
  <si>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</si>
  <si>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</si>
  <si>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</si>
  <si>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</si>
  <si>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</si>
  <si>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</si>
  <si>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</si>
  <si>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</si>
  <si>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</si>
  <si>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</si>
  <si>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</si>
  <si>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</si>
  <si>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</si>
  <si>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</si>
  <si>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</si>
  <si>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</si>
  <si>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</si>
  <si>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</si>
  <si>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</si>
  <si>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</si>
  <si>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</si>
  <si>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</si>
  <si>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</si>
  <si>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</si>
  <si>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</si>
  <si>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</si>
  <si>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</si>
  <si>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</si>
  <si>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</si>
  <si>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</si>
  <si>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</si>
  <si>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</si>
  <si>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</si>
  <si>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</si>
  <si>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</si>
  <si>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</si>
  <si>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</si>
  <si>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</si>
  <si>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</si>
  <si>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</si>
  <si>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</si>
  <si>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</si>
  <si>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</si>
  <si>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</si>
  <si>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</si>
  <si>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</si>
  <si>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</si>
  <si>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</si>
  <si>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</si>
  <si>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</si>
  <si>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</si>
  <si>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</si>
  <si>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</si>
  <si>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</si>
  <si>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</si>
  <si>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</si>
  <si>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</si>
  <si>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</si>
  <si>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</si>
  <si>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</si>
  <si>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</si>
  <si>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</si>
  <si>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</si>
  <si>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</si>
  <si>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</si>
  <si>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</si>
  <si>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</si>
  <si>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</si>
  <si>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</si>
  <si>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</si>
  <si>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</si>
  <si>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</si>
  <si>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</si>
  <si>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</si>
  <si>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</si>
  <si>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</si>
  <si>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</si>
  <si>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</si>
  <si>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</si>
  <si>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</si>
  <si>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</si>
  <si>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</si>
  <si>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</si>
  <si>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</si>
  <si>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</si>
  <si>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</si>
  <si>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</si>
  <si>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</si>
  <si>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</si>
  <si>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</si>
  <si>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</si>
  <si>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</si>
  <si>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</si>
  <si>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</si>
  <si>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</si>
  <si>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</si>
  <si>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</si>
  <si>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</si>
  <si>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</si>
  <si>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</si>
  <si>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</si>
  <si>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</si>
  <si>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</si>
  <si>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</si>
  <si>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</si>
  <si>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</si>
  <si>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</si>
  <si>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</si>
  <si>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</si>
  <si>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</si>
  <si>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</si>
  <si>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</si>
  <si>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</si>
  <si>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</si>
  <si>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</si>
  <si>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</si>
  <si>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</si>
  <si>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</si>
  <si>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</si>
  <si>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</si>
  <si>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</si>
  <si>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</si>
  <si>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</si>
  <si>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</si>
  <si>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</si>
  <si>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</si>
  <si>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</si>
  <si>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</si>
  <si>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</si>
  <si>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</si>
  <si>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</si>
  <si>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</si>
  <si>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</si>
  <si>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</si>
  <si>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</si>
  <si>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</si>
  <si>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</si>
  <si>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</si>
  <si>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</si>
  <si>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</si>
  <si>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</si>
  <si>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</si>
  <si>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</si>
  <si>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</si>
  <si>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</si>
  <si>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</si>
  <si>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</si>
  <si>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</si>
  <si>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</si>
  <si>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</si>
  <si>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</si>
  <si>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</si>
  <si>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</si>
  <si>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</si>
  <si>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</si>
  <si>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</si>
  <si>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</si>
  <si>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</si>
  <si>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</si>
  <si>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</si>
  <si>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</si>
  <si>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</si>
  <si>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</si>
  <si>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</si>
  <si>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</si>
  <si>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</si>
  <si>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</si>
  <si>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</si>
  <si>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</si>
  <si>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</si>
  <si>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</si>
  <si>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</si>
  <si>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</si>
  <si>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</si>
  <si>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</si>
  <si>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</si>
  <si>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</si>
  <si>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</si>
  <si>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</si>
  <si>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</si>
  <si>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</si>
  <si>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</si>
  <si>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</si>
  <si>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</si>
  <si>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</si>
  <si>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</si>
  <si>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</si>
  <si>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</si>
  <si>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</si>
  <si>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</si>
  <si>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</si>
  <si>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</si>
  <si>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</si>
  <si>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</si>
  <si>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</si>
  <si>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</si>
  <si>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</si>
  <si>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</si>
  <si>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</si>
  <si>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</si>
  <si>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</si>
  <si>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</si>
  <si>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</si>
  <si>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</si>
  <si>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</si>
  <si>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</si>
  <si>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</si>
  <si>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</si>
  <si>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</si>
  <si>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</si>
  <si>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</si>
  <si>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</si>
  <si>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</si>
  <si>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</si>
  <si>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</si>
  <si>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</si>
  <si>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</si>
  <si>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</si>
  <si>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</si>
  <si>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</si>
  <si>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</si>
  <si>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</si>
  <si>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</si>
  <si>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</si>
  <si>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</si>
  <si>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</si>
  <si>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</si>
  <si>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</si>
  <si>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</si>
  <si>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</si>
  <si>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</si>
  <si>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</si>
  <si>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</si>
  <si>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</si>
  <si>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</si>
  <si>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</si>
  <si>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</si>
  <si>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</si>
  <si>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</si>
  <si>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</si>
  <si>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</si>
  <si>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</si>
  <si>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</si>
  <si>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</si>
  <si>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</si>
  <si>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</si>
  <si>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</si>
  <si>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</si>
  <si>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</si>
  <si>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</si>
  <si>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</si>
  <si>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</si>
  <si>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</si>
  <si>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</si>
  <si>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</si>
  <si>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</si>
  <si>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</si>
  <si>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</si>
  <si>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</si>
  <si>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</si>
  <si>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</si>
  <si>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</si>
  <si>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</si>
  <si>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</si>
  <si>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</si>
  <si>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</si>
  <si>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</si>
  <si>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</si>
  <si>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</si>
  <si>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</si>
  <si>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</si>
  <si>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</si>
  <si>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</si>
  <si>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</si>
  <si>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</si>
  <si>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</si>
  <si>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</si>
  <si>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</si>
  <si>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</si>
  <si>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</si>
  <si>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</si>
  <si>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</si>
  <si>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</si>
  <si>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</si>
  <si>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</si>
  <si>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</si>
  <si>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</si>
  <si>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</si>
  <si>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</si>
  <si>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</si>
  <si>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</si>
  <si>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</si>
  <si>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</si>
  <si>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</si>
  <si>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</si>
  <si>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</si>
  <si>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</si>
  <si>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</si>
  <si>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</si>
  <si>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</si>
  <si>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</si>
  <si>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</si>
  <si>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</si>
  <si>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</si>
  <si>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</si>
  <si>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</si>
  <si>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</si>
  <si>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</si>
  <si>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</si>
  <si>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</si>
  <si>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</si>
  <si>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</si>
  <si>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</si>
  <si>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</si>
  <si>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</si>
  <si>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</si>
  <si>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</si>
  <si>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</si>
  <si>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</si>
  <si>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</si>
  <si>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</si>
  <si>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</si>
  <si>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</si>
  <si>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</si>
  <si>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</si>
  <si>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</si>
  <si>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</si>
  <si>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</si>
  <si>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</si>
  <si>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</si>
  <si>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</si>
  <si>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</si>
  <si>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</si>
  <si>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</si>
  <si>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</si>
  <si>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</si>
  <si>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</si>
  <si>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</si>
  <si>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</si>
  <si>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</si>
  <si>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</si>
  <si>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</si>
  <si>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</si>
  <si>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</si>
  <si>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</si>
  <si>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</si>
  <si>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</si>
  <si>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</si>
  <si>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</si>
  <si>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</si>
  <si>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</si>
  <si>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</si>
  <si>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</si>
  <si>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</si>
  <si>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</si>
  <si>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</si>
  <si>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</si>
  <si>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</si>
  <si>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</si>
  <si>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</si>
  <si>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</si>
  <si>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</si>
  <si>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</si>
  <si>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</si>
  <si>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</si>
  <si>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</si>
  <si>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</si>
  <si>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</si>
  <si>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</si>
  <si>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</si>
  <si>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</si>
  <si>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</si>
  <si>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</si>
  <si>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</si>
  <si>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</si>
  <si>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</si>
  <si>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</si>
  <si>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</si>
  <si>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</si>
  <si>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</si>
  <si>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</si>
  <si>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</si>
  <si>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</si>
  <si>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</si>
  <si>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</si>
  <si>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</si>
  <si>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</si>
  <si>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</si>
  <si>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</si>
  <si>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</si>
  <si>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</si>
  <si>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</si>
  <si>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</si>
  <si>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</si>
  <si>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</si>
  <si>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</si>
  <si>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</si>
  <si>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</si>
  <si>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</si>
  <si>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</si>
  <si>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</si>
  <si>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</si>
  <si>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</si>
  <si>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</si>
  <si>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</si>
  <si>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</si>
  <si>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</si>
  <si>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</si>
  <si>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</si>
  <si>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</si>
  <si>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</si>
  <si>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</si>
  <si>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</si>
  <si>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</si>
  <si>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</si>
  <si>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</si>
  <si>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</si>
  <si>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</si>
  <si>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</si>
  <si>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</si>
  <si>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</si>
  <si>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</si>
  <si>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</si>
  <si>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</si>
  <si>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</si>
  <si>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</si>
  <si>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</si>
  <si>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</si>
  <si>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</si>
  <si>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</si>
  <si>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</si>
  <si>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</si>
  <si>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</si>
  <si>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</si>
  <si>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</si>
  <si>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</si>
  <si>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</si>
  <si>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</si>
  <si>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</si>
  <si>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</si>
  <si>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</si>
  <si>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</si>
  <si>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</si>
  <si>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</si>
  <si>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</si>
  <si>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</si>
  <si>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</si>
  <si>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</si>
  <si>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</si>
  <si>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</si>
  <si>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</si>
  <si>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</si>
  <si>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</si>
  <si>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</si>
  <si>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</si>
  <si>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</si>
  <si>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</si>
  <si>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</si>
  <si>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</si>
  <si>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</si>
  <si>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</si>
  <si>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</si>
  <si>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</si>
  <si>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</si>
  <si>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</si>
  <si>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</si>
  <si>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</si>
  <si>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</si>
  <si>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</si>
  <si>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</si>
  <si>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</si>
  <si>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</si>
  <si>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</si>
  <si>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</si>
  <si>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</si>
  <si>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</si>
  <si>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</si>
  <si>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</si>
  <si>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</si>
  <si>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</si>
  <si>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</si>
  <si>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</si>
  <si>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</si>
  <si>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</si>
  <si>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</si>
  <si>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</si>
  <si>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</si>
  <si>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</si>
  <si>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</si>
  <si>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</si>
  <si>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</si>
  <si>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</si>
  <si>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</si>
  <si>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</si>
  <si>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</si>
  <si>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</si>
  <si>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</si>
  <si>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</si>
  <si>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</si>
  <si>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</si>
  <si>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</si>
  <si>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</si>
  <si>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</si>
  <si>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</si>
  <si>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</si>
  <si>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</si>
  <si>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</si>
  <si>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</si>
  <si>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</si>
  <si>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</si>
  <si>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</si>
  <si>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</si>
  <si>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</si>
  <si>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</si>
  <si>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</si>
  <si>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</si>
  <si>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</si>
  <si>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</si>
  <si>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</si>
  <si>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</si>
  <si>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</si>
  <si>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</si>
  <si>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</si>
  <si>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</si>
  <si>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</si>
  <si>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</si>
  <si>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</si>
  <si>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</si>
  <si>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</si>
  <si>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</si>
  <si>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</si>
  <si>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</si>
  <si>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</si>
  <si>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</si>
  <si>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</si>
  <si>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</si>
  <si>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</si>
  <si>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</si>
  <si>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</si>
  <si>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</si>
  <si>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</si>
  <si>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</si>
  <si>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</si>
  <si>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</si>
  <si>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</si>
  <si>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</si>
  <si>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</si>
  <si>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</si>
  <si>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</si>
  <si>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</si>
  <si>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</si>
  <si>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</si>
  <si>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</si>
  <si>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</si>
  <si>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</si>
  <si>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</si>
  <si>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</si>
  <si>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</si>
  <si>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</si>
  <si>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</si>
  <si>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</si>
  <si>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</si>
  <si>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</si>
  <si>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</si>
  <si>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</si>
  <si>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</si>
  <si>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</si>
  <si>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</si>
  <si>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</si>
  <si>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</si>
  <si>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</si>
  <si>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</si>
  <si>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</si>
  <si>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</si>
  <si>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</si>
  <si>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</si>
  <si>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</si>
  <si>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</si>
  <si>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</si>
  <si>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</si>
  <si>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</si>
  <si>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</si>
  <si>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</si>
  <si>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</si>
  <si>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</si>
  <si>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</si>
  <si>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</si>
  <si>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</si>
  <si>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</si>
  <si>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</si>
  <si>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</si>
  <si>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</si>
  <si>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</si>
  <si>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</si>
  <si>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</si>
  <si>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</si>
  <si>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</si>
  <si>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</si>
  <si>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</si>
  <si>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</si>
  <si>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</si>
  <si>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</si>
  <si>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</si>
  <si>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</si>
  <si>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</si>
  <si>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</si>
  <si>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</si>
  <si>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</si>
  <si>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</si>
  <si>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</si>
  <si>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</si>
  <si>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</si>
  <si>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</si>
  <si>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</si>
  <si>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</si>
  <si>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</si>
  <si>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</si>
  <si>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</si>
  <si>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</si>
  <si>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</si>
  <si>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</si>
  <si>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</si>
  <si>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</si>
  <si>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</si>
  <si>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</si>
  <si>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</si>
  <si>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</si>
  <si>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</si>
  <si>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</si>
  <si>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</si>
  <si>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</si>
  <si>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</si>
  <si>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</si>
  <si>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</si>
  <si>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</si>
  <si>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</si>
  <si>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</si>
  <si>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</si>
  <si>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</si>
  <si>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</si>
  <si>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</si>
  <si>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</si>
  <si>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</si>
  <si>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</si>
  <si>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</si>
  <si>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</si>
  <si>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</si>
  <si>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</si>
  <si>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</si>
  <si>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</si>
  <si>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</si>
  <si>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</si>
  <si>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</si>
  <si>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</si>
  <si>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</si>
  <si>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</si>
  <si>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</si>
  <si>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</si>
  <si>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</si>
  <si>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</si>
  <si>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</si>
  <si>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</si>
  <si>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</si>
  <si>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</si>
  <si>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</si>
  <si>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</si>
  <si>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</si>
  <si>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</si>
  <si>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</si>
  <si>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</si>
  <si>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</si>
  <si>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</si>
  <si>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</si>
  <si>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</si>
  <si>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</si>
  <si>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</si>
  <si>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</si>
  <si>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</si>
  <si>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</si>
  <si>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</si>
  <si>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</si>
  <si>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</si>
  <si>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</si>
  <si>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</si>
  <si>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</si>
  <si>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</si>
  <si>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</si>
  <si>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</si>
  <si>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</si>
  <si>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</si>
  <si>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</si>
  <si>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</si>
  <si>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</si>
  <si>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</si>
  <si>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</si>
  <si>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</si>
  <si>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</si>
  <si>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</si>
  <si>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</si>
  <si>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</si>
  <si>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</si>
  <si>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</si>
  <si>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</si>
  <si>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</si>
  <si>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</si>
  <si>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</si>
  <si>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</si>
  <si>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</si>
  <si>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</si>
  <si>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</si>
  <si>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</si>
  <si>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</si>
  <si>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</si>
  <si>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</si>
  <si>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</si>
  <si>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</si>
  <si>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</si>
  <si>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</si>
  <si>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</si>
  <si>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</si>
  <si>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</si>
  <si>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</si>
  <si>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</si>
  <si>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</si>
  <si>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</si>
  <si>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</si>
  <si>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</si>
  <si>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</si>
  <si>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</si>
  <si>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</si>
  <si>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</si>
  <si>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</si>
  <si>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</si>
  <si>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</si>
  <si>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</si>
  <si>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</si>
  <si>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</si>
  <si>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</si>
  <si>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</si>
  <si>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</si>
  <si>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</si>
  <si>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</si>
  <si>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</si>
  <si>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</si>
  <si>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</si>
  <si>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</si>
  <si>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</si>
  <si>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</si>
  <si>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</si>
  <si>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</si>
  <si>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</si>
  <si>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</si>
  <si>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</si>
  <si>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</si>
  <si>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</si>
  <si>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</si>
  <si>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</si>
  <si>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</si>
  <si>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</si>
  <si>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</si>
  <si>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</si>
  <si>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</si>
  <si>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</si>
  <si>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</si>
  <si>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</si>
  <si>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</si>
  <si>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</si>
  <si>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</si>
  <si>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</si>
  <si>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</si>
  <si>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</si>
  <si>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</si>
  <si>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</si>
  <si>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</si>
  <si>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</si>
  <si>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</si>
  <si>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</si>
  <si>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</si>
  <si>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</si>
  <si>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</si>
  <si>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</si>
  <si>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</si>
  <si>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</si>
  <si>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</si>
  <si>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</si>
  <si>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</si>
  <si>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</si>
  <si>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</si>
  <si>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</si>
  <si>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</si>
  <si>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</si>
  <si>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</si>
  <si>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</si>
  <si>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</si>
  <si>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</si>
  <si>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</si>
  <si>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</si>
  <si>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</si>
  <si>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</si>
  <si>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</si>
  <si>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</si>
  <si>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</si>
  <si>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</si>
  <si>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</si>
  <si>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</si>
  <si>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</si>
  <si>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</si>
  <si>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</si>
  <si>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</si>
  <si>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</si>
  <si>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</si>
  <si>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</si>
  <si>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</si>
  <si>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</si>
  <si>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</si>
  <si>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</si>
  <si>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</si>
  <si>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</si>
  <si>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</si>
  <si>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</si>
  <si>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</si>
  <si>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</si>
  <si>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</si>
  <si>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</si>
  <si>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</si>
  <si>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</si>
  <si>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</si>
  <si>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</si>
  <si>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</si>
  <si>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</si>
  <si>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</si>
  <si>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</si>
  <si>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</si>
  <si>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</si>
  <si>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</si>
  <si>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</si>
  <si>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</si>
  <si>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</si>
  <si>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</si>
  <si>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</si>
  <si>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</si>
  <si>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</si>
  <si>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</si>
  <si>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</si>
  <si>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</si>
  <si>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</si>
  <si>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</si>
  <si>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</si>
  <si>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</si>
  <si>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</si>
  <si>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</si>
  <si>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</si>
  <si>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</si>
  <si>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</si>
  <si>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</si>
  <si>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</si>
  <si>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</si>
  <si>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</si>
  <si>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</si>
  <si>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</si>
  <si>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</si>
  <si>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</si>
  <si>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</si>
  <si>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</si>
  <si>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</si>
  <si>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</si>
  <si>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</si>
  <si>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</si>
  <si>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</si>
  <si>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</si>
  <si>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</si>
  <si>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</si>
  <si>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</si>
  <si>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</si>
  <si>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</si>
  <si>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</si>
  <si>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</si>
  <si>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</si>
  <si>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</si>
  <si>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</si>
  <si>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</si>
  <si>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</si>
  <si>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</si>
  <si>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</si>
  <si>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</si>
  <si>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</si>
  <si>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</si>
  <si>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</si>
  <si>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</si>
  <si>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</si>
  <si>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</si>
  <si>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</si>
  <si>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</si>
  <si>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</si>
  <si>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</si>
  <si>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</si>
  <si>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</si>
  <si>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</si>
  <si>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</si>
  <si>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</si>
  <si>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</si>
  <si>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</si>
  <si>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</si>
  <si>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</si>
  <si>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</si>
  <si>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</si>
  <si>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</si>
  <si>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</si>
  <si>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</si>
  <si>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</si>
  <si>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</si>
  <si>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</si>
  <si>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</si>
  <si>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</si>
  <si>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</si>
  <si>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</si>
  <si>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</si>
  <si>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</si>
  <si>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</si>
  <si>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</si>
  <si>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</si>
  <si>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</si>
  <si>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</si>
  <si>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</si>
  <si>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</si>
  <si>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</si>
  <si>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</si>
  <si>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</si>
  <si>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</si>
  <si>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</si>
  <si>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</si>
  <si>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</si>
  <si>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</si>
  <si>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</si>
  <si>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</si>
  <si>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</si>
  <si>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</si>
  <si>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</si>
  <si>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</si>
  <si>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</si>
  <si>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</si>
  <si>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</si>
  <si>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</si>
  <si>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</si>
  <si>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</si>
  <si>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</si>
  <si>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</si>
  <si>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</si>
  <si>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</si>
  <si>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</si>
  <si>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</si>
  <si>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</si>
  <si>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</si>
  <si>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</si>
  <si>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</si>
  <si>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</si>
  <si>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</si>
  <si>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</si>
  <si>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</si>
  <si>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</si>
  <si>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</si>
  <si>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</si>
  <si>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</si>
  <si>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</si>
  <si>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</si>
  <si>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</si>
  <si>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</si>
  <si>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</si>
  <si>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</si>
  <si>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</si>
  <si>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</si>
  <si>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</si>
  <si>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</si>
  <si>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</si>
  <si>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</si>
  <si>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</si>
  <si>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</si>
  <si>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</si>
  <si>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</si>
  <si>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</si>
  <si>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</si>
  <si>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</si>
  <si>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</si>
  <si>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</si>
  <si>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</si>
  <si>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</si>
  <si>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</si>
  <si>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</si>
  <si>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</si>
  <si>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</si>
  <si>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</si>
  <si>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</si>
  <si>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</si>
  <si>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</si>
  <si>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</si>
  <si>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</si>
  <si>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</si>
  <si>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</si>
  <si>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</si>
  <si>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</si>
  <si>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</si>
  <si>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</si>
  <si>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</si>
  <si>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</si>
  <si>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</si>
  <si>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</si>
  <si>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</si>
  <si>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</si>
  <si>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</si>
  <si>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</si>
  <si>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</si>
  <si>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</si>
  <si>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</si>
  <si>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</si>
  <si>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</si>
  <si>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</si>
  <si>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</si>
  <si>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</si>
  <si>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</si>
  <si>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</si>
  <si>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</si>
  <si>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</si>
  <si>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</si>
  <si>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</si>
  <si>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</si>
  <si>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</si>
  <si>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</si>
  <si>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</si>
  <si>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</si>
  <si>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</si>
  <si>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</si>
  <si>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</si>
  <si>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</si>
  <si>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</si>
  <si>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</si>
  <si>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</si>
  <si>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</si>
  <si>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</si>
  <si>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</si>
  <si>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</si>
  <si>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</si>
  <si>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</si>
  <si>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</si>
  <si>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</si>
  <si>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</si>
  <si>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</si>
  <si>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</si>
  <si>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</si>
  <si>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</si>
  <si>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</si>
  <si>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</si>
  <si>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</si>
  <si>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</si>
  <si>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</si>
  <si>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</si>
  <si>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</si>
  <si>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</si>
  <si>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</si>
  <si>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</si>
  <si>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</si>
  <si>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</si>
  <si>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</si>
  <si>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</si>
  <si>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</si>
  <si>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</si>
  <si>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</si>
  <si>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</si>
  <si>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</si>
  <si>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</si>
  <si>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</si>
  <si>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</si>
  <si>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</si>
  <si>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</si>
  <si>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</si>
  <si>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</si>
  <si>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</si>
  <si>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</si>
  <si>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</si>
  <si>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</si>
  <si>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</si>
  <si>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</si>
  <si>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</si>
  <si>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</si>
  <si>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</si>
  <si>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</si>
  <si>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</si>
  <si>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</si>
  <si>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</si>
  <si>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</si>
  <si>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</si>
  <si>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</si>
  <si>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</si>
  <si>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</si>
  <si>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</si>
  <si>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</si>
  <si>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</si>
  <si>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</si>
  <si>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</si>
  <si>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</si>
  <si>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</si>
  <si>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</si>
  <si>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</si>
  <si>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</si>
  <si>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</si>
  <si>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</si>
  <si>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</si>
  <si>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</si>
  <si>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</si>
  <si>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</si>
  <si>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</si>
  <si>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</si>
  <si>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</si>
  <si>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</si>
  <si>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</si>
  <si>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</si>
  <si>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</si>
  <si>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</si>
  <si>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</si>
  <si>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</si>
  <si>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</si>
  <si>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</si>
  <si>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</si>
  <si>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</si>
  <si>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</si>
  <si>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</si>
  <si>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</si>
  <si>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</si>
  <si>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</si>
  <si>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</si>
  <si>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</si>
  <si>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</si>
  <si>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</si>
  <si>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</si>
  <si>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</si>
  <si>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</si>
  <si>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</si>
  <si>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</si>
  <si>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</si>
  <si>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</si>
  <si>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</si>
  <si>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</si>
  <si>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</si>
  <si>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</si>
  <si>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</si>
  <si>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</si>
  <si>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</si>
  <si>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</si>
  <si>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</si>
  <si>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</si>
  <si>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</si>
  <si>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</si>
  <si>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</si>
  <si>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</si>
  <si>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</si>
  <si>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</si>
  <si>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</si>
  <si>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</si>
  <si>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</si>
  <si>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</si>
  <si>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</si>
  <si>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</si>
  <si>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</si>
  <si>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</si>
  <si>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</si>
  <si>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</si>
  <si>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</si>
  <si>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</si>
  <si>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</si>
  <si>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</si>
  <si>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</si>
  <si>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</si>
  <si>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</si>
  <si>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</si>
  <si>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</si>
  <si>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</si>
  <si>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</si>
  <si>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</si>
  <si>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</si>
  <si>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</si>
  <si>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</si>
  <si>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</si>
  <si>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</si>
  <si>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</si>
  <si>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</si>
  <si>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</si>
  <si>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</si>
  <si>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</si>
  <si>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</si>
  <si>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</si>
  <si>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</si>
  <si>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</si>
  <si>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</si>
  <si>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</si>
  <si>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</si>
  <si>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</si>
  <si>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</si>
  <si>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</si>
  <si>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</si>
  <si>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</si>
  <si>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</si>
  <si>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</si>
  <si>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</si>
  <si>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</si>
  <si>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</si>
  <si>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</si>
  <si>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</si>
  <si>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</si>
  <si>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</si>
  <si>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</si>
  <si>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</si>
  <si>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</si>
  <si>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</si>
  <si>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</si>
  <si>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</si>
  <si>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</si>
  <si>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</si>
  <si>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</si>
  <si>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</si>
  <si>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</si>
  <si>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</si>
  <si>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</si>
  <si>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</si>
  <si>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</si>
  <si>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</si>
  <si>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</si>
  <si>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</si>
  <si>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</si>
  <si>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</si>
  <si>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</si>
  <si>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</si>
  <si>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</si>
  <si>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</si>
  <si>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</si>
  <si>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</si>
  <si>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</si>
  <si>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</si>
  <si>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</si>
  <si>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</si>
  <si>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</si>
  <si>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</si>
  <si>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</si>
  <si>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</si>
  <si>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</si>
  <si>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</si>
  <si>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</si>
  <si>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</si>
  <si>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</si>
  <si>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</si>
  <si>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</si>
  <si>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</si>
  <si>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</si>
  <si>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</si>
  <si>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</si>
  <si>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</si>
  <si>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</si>
  <si>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</si>
  <si>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</si>
  <si>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</si>
  <si>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</si>
  <si>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</si>
  <si>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</si>
  <si>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</si>
  <si>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</si>
  <si>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</si>
  <si>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</si>
  <si>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</si>
  <si>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</si>
  <si>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</si>
  <si>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</si>
  <si>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</si>
  <si>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</si>
  <si>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</si>
  <si>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</si>
  <si>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</si>
  <si>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</si>
  <si>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</si>
  <si>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</si>
  <si>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</si>
  <si>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</si>
  <si>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</si>
  <si>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</si>
  <si>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</si>
  <si>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</si>
  <si>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</si>
  <si>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</si>
  <si>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</si>
  <si>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</si>
  <si>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</si>
  <si>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</si>
  <si>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</si>
  <si>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</si>
  <si>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</si>
  <si>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</si>
  <si>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</si>
  <si>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</si>
  <si>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</si>
  <si>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</si>
  <si>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</si>
  <si>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</si>
  <si>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</si>
  <si>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</si>
  <si>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</si>
  <si>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</si>
  <si>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</si>
  <si>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</si>
  <si>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</si>
  <si>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</si>
  <si>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</si>
  <si>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</si>
  <si>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</si>
  <si>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</si>
  <si>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</si>
  <si>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</si>
  <si>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</si>
  <si>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</si>
  <si>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</si>
  <si>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</si>
  <si>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</si>
  <si>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</si>
  <si>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</si>
  <si>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</si>
  <si>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</si>
  <si>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</si>
  <si>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</si>
  <si>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</si>
  <si>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</si>
  <si>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</si>
  <si>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</si>
  <si>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</si>
  <si>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</si>
  <si>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</si>
  <si>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</si>
  <si>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</si>
  <si>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</si>
  <si>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</si>
  <si>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</si>
  <si>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</si>
  <si>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</si>
  <si>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</si>
  <si>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</si>
  <si>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</si>
  <si>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</si>
  <si>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</si>
  <si>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</si>
  <si>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</si>
  <si>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</si>
  <si>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</si>
  <si>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</si>
  <si>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</si>
  <si>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</si>
  <si>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</si>
  <si>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</si>
  <si>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</si>
  <si>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</si>
  <si>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</si>
  <si>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</si>
  <si>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</si>
  <si>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</si>
  <si>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</si>
  <si>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</si>
  <si>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</si>
  <si>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</si>
  <si>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</si>
  <si>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</si>
  <si>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</si>
  <si>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</si>
  <si>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</si>
  <si>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</si>
  <si>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</si>
  <si>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</si>
  <si>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</si>
  <si>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</si>
  <si>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</si>
  <si>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</si>
  <si>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</si>
  <si>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</si>
  <si>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</si>
  <si>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</si>
  <si>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</si>
  <si>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</si>
  <si>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</si>
  <si>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</si>
  <si>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</si>
  <si>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</si>
  <si>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</si>
  <si>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</si>
  <si>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</si>
  <si>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</si>
  <si>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</si>
  <si>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</si>
  <si>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</si>
  <si>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</si>
  <si>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</si>
  <si>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</si>
  <si>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</si>
  <si>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</si>
  <si>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</si>
  <si>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</si>
  <si>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</si>
  <si>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</si>
  <si>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</si>
  <si>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</si>
  <si>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</si>
  <si>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</si>
  <si>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</si>
  <si>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</si>
  <si>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</si>
  <si>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</si>
  <si>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</si>
  <si>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</si>
  <si>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</si>
  <si>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</si>
  <si>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</si>
  <si>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</si>
  <si>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</si>
  <si>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</si>
  <si>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</si>
  <si>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</si>
  <si>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</si>
  <si>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</si>
  <si>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</si>
  <si>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</si>
  <si>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</si>
  <si>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</si>
  <si>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</si>
  <si>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</si>
  <si>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</si>
  <si>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</si>
  <si>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</si>
  <si>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</si>
  <si>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</si>
  <si>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</si>
  <si>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</si>
  <si>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</si>
  <si>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</si>
  <si>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</si>
  <si>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</si>
  <si>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</si>
  <si>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</si>
  <si>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</si>
  <si>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</si>
  <si>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</si>
  <si>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</si>
  <si>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</si>
  <si>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</si>
  <si>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</si>
  <si>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</si>
  <si>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</si>
  <si>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</si>
  <si>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</si>
  <si>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</si>
  <si>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</si>
  <si>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</si>
  <si>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</si>
  <si>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</si>
  <si>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</si>
  <si>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</si>
  <si>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</si>
  <si>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</si>
  <si>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</si>
  <si>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</si>
  <si>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</si>
  <si>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</si>
  <si>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</si>
  <si>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</si>
  <si>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</si>
  <si>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</si>
  <si>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</si>
  <si>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</si>
  <si>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</si>
  <si>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</si>
  <si>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</si>
  <si>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</si>
  <si>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</si>
  <si>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</si>
  <si>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</si>
  <si>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</si>
  <si>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</si>
  <si>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</si>
  <si>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</si>
  <si>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</si>
  <si>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</si>
  <si>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</si>
  <si>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</si>
  <si>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</si>
  <si>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</si>
  <si>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</si>
  <si>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</si>
  <si>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</si>
  <si>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</si>
  <si>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</si>
  <si>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</si>
  <si>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</si>
  <si>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</si>
  <si>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</si>
  <si>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</si>
  <si>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</si>
  <si>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</si>
  <si>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</si>
  <si>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</si>
  <si>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</si>
  <si>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</si>
  <si>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</si>
  <si>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</si>
  <si>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</si>
  <si>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</si>
  <si>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</si>
  <si>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</si>
  <si>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</si>
  <si>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</si>
  <si>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</si>
  <si>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</si>
  <si>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</si>
  <si>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</si>
  <si>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</si>
  <si>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</si>
  <si>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</si>
  <si>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</si>
  <si>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</si>
  <si>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</si>
  <si>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</si>
  <si>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</si>
  <si>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</si>
  <si>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</si>
  <si>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</si>
  <si>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</si>
  <si>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</si>
  <si>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</si>
  <si>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</si>
  <si>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</si>
  <si>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</si>
  <si>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</si>
  <si>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</si>
  <si>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</si>
  <si>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</si>
  <si>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</si>
  <si>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</si>
  <si>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</si>
  <si>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</si>
  <si>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</si>
  <si>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</si>
  <si>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</si>
  <si>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</si>
  <si>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</si>
  <si>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</si>
  <si>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</si>
  <si>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</si>
  <si>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</si>
  <si>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</si>
  <si>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</si>
  <si>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</si>
  <si>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</si>
  <si>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</si>
  <si>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</si>
  <si>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</si>
  <si>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</si>
  <si>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</si>
  <si>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</si>
  <si>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</si>
  <si>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</si>
  <si>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</si>
  <si>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</si>
  <si>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</si>
  <si>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</si>
  <si>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</si>
  <si>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</si>
  <si>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</si>
  <si>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</si>
  <si>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</si>
  <si>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</si>
  <si>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</si>
  <si>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</si>
  <si>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</si>
  <si>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</si>
  <si>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</si>
  <si>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</si>
  <si>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</si>
  <si>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</si>
  <si>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</si>
  <si>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</si>
  <si>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</si>
  <si>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</si>
  <si>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</si>
  <si>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</si>
  <si>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</si>
  <si>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</si>
  <si>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</si>
  <si>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</si>
  <si>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</si>
  <si>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</si>
  <si>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</si>
  <si>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</si>
  <si>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</si>
  <si>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</si>
  <si>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</si>
  <si>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</si>
  <si>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</si>
  <si>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</si>
  <si>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</si>
  <si>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</si>
  <si>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</si>
  <si>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</si>
  <si>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</si>
  <si>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</si>
  <si>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</si>
  <si>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</si>
  <si>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</si>
  <si>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</si>
  <si>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</si>
  <si>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</si>
  <si>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</si>
  <si>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</si>
  <si>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</si>
  <si>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</si>
  <si>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</si>
  <si>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</si>
  <si>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</si>
  <si>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</si>
  <si>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</si>
  <si>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</si>
  <si>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</si>
  <si>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</si>
  <si>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</si>
  <si>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</si>
  <si>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</si>
  <si>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</si>
  <si>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</si>
  <si>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</si>
  <si>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</si>
  <si>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</si>
  <si>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</si>
  <si>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</si>
  <si>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</si>
  <si>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</si>
  <si>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</si>
  <si>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</si>
  <si>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</si>
  <si>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</si>
  <si>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</si>
  <si>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</si>
  <si>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</si>
  <si>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</si>
  <si>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</si>
  <si>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</si>
  <si>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</si>
  <si>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</si>
  <si>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</si>
  <si>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</si>
  <si>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</si>
  <si>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</si>
  <si>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</si>
  <si>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</si>
  <si>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</si>
  <si>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</si>
  <si>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</si>
  <si>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</si>
  <si>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</si>
  <si>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</si>
  <si>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</si>
  <si>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</si>
  <si>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</si>
  <si>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</si>
  <si>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</si>
  <si>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</si>
  <si>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</si>
  <si>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</si>
  <si>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</si>
  <si>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</si>
  <si>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</si>
  <si>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</si>
  <si>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</si>
  <si>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</si>
  <si>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</si>
  <si>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</si>
  <si>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</si>
  <si>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</si>
  <si>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</si>
  <si>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</si>
  <si>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</si>
  <si>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</si>
  <si>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</si>
  <si>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</si>
  <si>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</si>
  <si>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</si>
  <si>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</si>
  <si>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</si>
  <si>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</si>
  <si>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</si>
  <si>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</si>
  <si>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</si>
  <si>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</si>
  <si>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</si>
  <si>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</si>
  <si>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</si>
  <si>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</si>
  <si>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</si>
  <si>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</si>
  <si>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</si>
  <si>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</si>
  <si>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</si>
  <si>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</si>
  <si>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</si>
  <si>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</si>
  <si>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</si>
  <si>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</si>
  <si>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</si>
  <si>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</si>
  <si>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</si>
  <si>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</si>
  <si>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</si>
  <si>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</si>
  <si>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</si>
  <si>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</si>
  <si>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</si>
  <si>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</si>
  <si>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</si>
  <si>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</si>
  <si>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</si>
  <si>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</si>
  <si>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</si>
  <si>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</si>
  <si>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</si>
  <si>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</si>
  <si>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</si>
  <si>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</si>
  <si>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</si>
  <si>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</si>
  <si>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</si>
  <si>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</si>
  <si>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</si>
  <si>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</si>
  <si>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</si>
  <si>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</si>
  <si>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</si>
  <si>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</si>
  <si>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</si>
  <si>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</si>
  <si>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</si>
  <si>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</si>
  <si>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</si>
  <si>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</si>
  <si>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</si>
  <si>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</si>
  <si>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</si>
  <si>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</si>
  <si>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</si>
  <si>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</si>
  <si>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</si>
  <si>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</si>
  <si>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</si>
  <si>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</si>
  <si>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</si>
  <si>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</si>
  <si>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</si>
  <si>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</si>
  <si>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</si>
  <si>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</si>
  <si>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</si>
  <si>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</si>
  <si>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</si>
  <si>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</si>
  <si>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</si>
  <si>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</si>
  <si>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</si>
  <si>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</si>
  <si>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</si>
  <si>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</si>
  <si>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</si>
  <si>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</si>
  <si>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</si>
  <si>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</si>
  <si>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</si>
  <si>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</si>
  <si>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</si>
  <si>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</si>
  <si>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</si>
  <si>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</si>
  <si>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</si>
  <si>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</si>
  <si>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</si>
  <si>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</si>
  <si>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</si>
  <si>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</si>
  <si>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</si>
  <si>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</si>
  <si>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</si>
  <si>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</si>
  <si>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</si>
  <si>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</si>
  <si>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</si>
  <si>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</si>
  <si>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</si>
  <si>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</si>
  <si>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</si>
  <si>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</si>
  <si>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</si>
  <si>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</si>
  <si>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</si>
  <si>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</si>
  <si>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</si>
  <si>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</si>
  <si>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</si>
  <si>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</si>
  <si>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</si>
  <si>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</si>
  <si>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</si>
  <si>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</si>
  <si>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</si>
  <si>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</si>
  <si>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</si>
  <si>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</si>
  <si>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</si>
  <si>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</si>
  <si>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</si>
  <si>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</si>
  <si>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</si>
  <si>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</si>
  <si>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</si>
  <si>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</si>
  <si>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</si>
  <si>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</si>
  <si>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</si>
  <si>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</si>
  <si>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</si>
  <si>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</si>
  <si>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</si>
  <si>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</si>
  <si>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</si>
  <si>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</si>
  <si>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</si>
  <si>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</si>
  <si>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</si>
  <si>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</si>
  <si>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</si>
  <si>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</si>
  <si>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</si>
  <si>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</si>
  <si>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</si>
  <si>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</si>
  <si>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</si>
  <si>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</si>
  <si>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</si>
  <si>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</si>
  <si>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</si>
  <si>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</si>
  <si>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</si>
  <si>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</si>
  <si>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</si>
  <si>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</si>
  <si>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</si>
  <si>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</si>
  <si>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</si>
  <si>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</si>
  <si>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</si>
  <si>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</si>
  <si>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</si>
  <si>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</si>
  <si>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</si>
  <si>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</si>
  <si>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</si>
  <si>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</si>
  <si>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</si>
  <si>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</si>
  <si>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</si>
  <si>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</si>
  <si>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</si>
  <si>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</si>
  <si>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</si>
  <si>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</si>
  <si>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</si>
  <si>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</si>
  <si>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</si>
  <si>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</si>
  <si>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</si>
  <si>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</si>
  <si>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</si>
  <si>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</si>
  <si>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</si>
  <si>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</si>
  <si>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</si>
  <si>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</si>
  <si>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</si>
  <si>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</si>
  <si>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</si>
  <si>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</si>
  <si>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</si>
  <si>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</si>
  <si>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</si>
  <si>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</si>
  <si>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</si>
  <si>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</si>
  <si>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</si>
  <si>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</si>
  <si>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</si>
  <si>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</si>
  <si>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</si>
  <si>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</si>
  <si>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</si>
  <si>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</si>
  <si>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</si>
  <si>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</si>
  <si>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</si>
  <si>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</si>
  <si>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</si>
  <si>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</si>
  <si>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</si>
  <si>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</si>
  <si>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</si>
  <si>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</si>
  <si>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</si>
  <si>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</si>
  <si>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</si>
  <si>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</si>
  <si>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</si>
  <si>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</si>
  <si>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</si>
  <si>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</si>
  <si>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</si>
  <si>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</si>
  <si>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</si>
  <si>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</si>
  <si>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</si>
  <si>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</si>
  <si>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</si>
  <si>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</si>
  <si>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</si>
  <si>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</si>
  <si>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</si>
  <si>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</si>
  <si>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</si>
  <si>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</si>
  <si>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</si>
  <si>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</si>
  <si>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</si>
  <si>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</si>
  <si>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</si>
  <si>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</si>
  <si>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</si>
  <si>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</si>
  <si>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</si>
  <si>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</si>
  <si>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</si>
  <si>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</si>
  <si>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</si>
  <si>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</si>
  <si>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</si>
  <si>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</si>
  <si>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</si>
  <si>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</si>
  <si>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</si>
  <si>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</si>
  <si>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</si>
  <si>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</si>
  <si>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</si>
  <si>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</si>
  <si>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</si>
  <si>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</si>
  <si>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</si>
  <si>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</si>
  <si>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</si>
  <si>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</si>
  <si>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</si>
  <si>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</si>
  <si>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</si>
  <si>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</si>
  <si>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</si>
  <si>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</si>
  <si>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</si>
  <si>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</si>
  <si>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</si>
  <si>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</si>
  <si>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</si>
  <si>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</si>
  <si>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</si>
  <si>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</si>
  <si>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</si>
  <si>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</si>
  <si>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</si>
  <si>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</si>
  <si>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</si>
  <si>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</si>
  <si>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</si>
  <si>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</si>
  <si>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</si>
  <si>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</si>
  <si>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</si>
  <si>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</si>
  <si>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</si>
  <si>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</si>
  <si>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</si>
  <si>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</si>
  <si>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</si>
  <si>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</si>
  <si>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</si>
  <si>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</si>
  <si>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</si>
  <si>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</si>
  <si>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</si>
  <si>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</si>
  <si>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</si>
  <si>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</si>
  <si>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</si>
  <si>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</si>
  <si>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</si>
  <si>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</si>
  <si>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</si>
  <si>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</si>
  <si>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</si>
  <si>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</si>
  <si>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</si>
  <si>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</si>
  <si>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</si>
  <si>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</si>
  <si>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</si>
  <si>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</si>
  <si>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</si>
  <si>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</si>
  <si>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</si>
  <si>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</si>
  <si>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</si>
  <si>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</si>
  <si>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</si>
  <si>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</si>
  <si>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</si>
  <si>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</si>
  <si>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</si>
  <si>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</si>
  <si>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</si>
  <si>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</si>
  <si>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</si>
  <si>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</si>
  <si>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</si>
  <si>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</si>
  <si>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</si>
  <si>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</si>
  <si>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</si>
  <si>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</si>
  <si>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</si>
  <si>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</si>
  <si>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</si>
  <si>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</si>
  <si>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</si>
  <si>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</si>
  <si>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</si>
  <si>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</si>
  <si>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</si>
  <si>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</si>
  <si>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</si>
  <si>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</si>
  <si>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</si>
  <si>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</si>
  <si>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</si>
  <si>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</si>
  <si>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</si>
  <si>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</si>
  <si>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</si>
  <si>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</si>
  <si>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</si>
  <si>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</si>
  <si>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</si>
  <si>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</si>
  <si>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</si>
  <si>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</si>
  <si>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</si>
  <si>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</si>
  <si>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</si>
  <si>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</si>
  <si>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</si>
  <si>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</si>
  <si>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</si>
  <si>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</si>
  <si>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</si>
  <si>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</si>
  <si>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</si>
  <si>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</si>
  <si>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</si>
  <si>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</si>
  <si>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</si>
  <si>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</si>
  <si>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</si>
  <si>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</si>
  <si>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</si>
  <si>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</si>
  <si>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</si>
  <si>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</si>
  <si>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</si>
  <si>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</si>
  <si>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</si>
  <si>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</si>
  <si>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</si>
  <si>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</si>
  <si>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</si>
  <si>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</si>
  <si>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</si>
  <si>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</si>
  <si>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</si>
  <si>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</si>
  <si>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</si>
  <si>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</si>
  <si>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</si>
  <si>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</si>
  <si>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</si>
  <si>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</si>
  <si>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</si>
  <si>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</si>
  <si>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</si>
  <si>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</si>
  <si>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</si>
  <si>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</si>
  <si>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</si>
  <si>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</si>
  <si>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</si>
  <si>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</si>
  <si>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</si>
  <si>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</si>
  <si>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</si>
  <si>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</si>
  <si>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</si>
  <si>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</si>
  <si>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</si>
  <si>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</si>
  <si>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</si>
  <si>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</si>
  <si>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</si>
  <si>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</si>
  <si>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</si>
  <si>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</si>
  <si>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</si>
  <si>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</si>
  <si>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</si>
  <si>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</si>
  <si>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</si>
  <si>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</si>
  <si>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</si>
  <si>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</si>
  <si>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</si>
  <si>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</si>
  <si>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</si>
  <si>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</si>
  <si>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</si>
  <si>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</si>
  <si>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</si>
  <si>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</si>
  <si>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</si>
  <si>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</si>
  <si>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</si>
  <si>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</si>
  <si>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</si>
  <si>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</si>
  <si>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</si>
  <si>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</si>
  <si>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</si>
  <si>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</si>
  <si>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</si>
  <si>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</si>
  <si>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</si>
  <si>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</si>
  <si>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</si>
  <si>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</si>
  <si>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</si>
  <si>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</si>
  <si>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</si>
  <si>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</si>
  <si>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</si>
  <si>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</si>
  <si>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</si>
  <si>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</si>
  <si>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</si>
  <si>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</si>
  <si>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</si>
  <si>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</si>
  <si>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</si>
  <si>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</si>
  <si>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</si>
  <si>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</si>
  <si>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</si>
  <si>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</si>
  <si>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</si>
  <si>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</si>
  <si>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</si>
  <si>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</si>
  <si>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</si>
  <si>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</si>
  <si>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</si>
  <si>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</si>
  <si>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</si>
  <si>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</si>
  <si>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</si>
  <si>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</si>
  <si>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</si>
  <si>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</si>
  <si>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</si>
  <si>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</si>
  <si>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</si>
  <si>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</si>
  <si>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</si>
  <si>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</si>
  <si>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</si>
  <si>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</si>
  <si>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</si>
  <si>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</si>
  <si>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</si>
  <si>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</si>
  <si>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</si>
  <si>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</si>
  <si>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</si>
  <si>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</si>
  <si>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</si>
  <si>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</si>
  <si>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</si>
  <si>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</si>
  <si>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</si>
  <si>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</si>
  <si>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</si>
  <si>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</si>
  <si>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</si>
  <si>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</si>
  <si>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</si>
  <si>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</si>
  <si>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</si>
  <si>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</si>
  <si>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</si>
  <si>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</si>
  <si>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</si>
  <si>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</si>
  <si>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</si>
  <si>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</si>
  <si>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</si>
  <si>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</si>
  <si>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</si>
  <si>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</si>
  <si>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</si>
  <si>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</si>
  <si>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</si>
  <si>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</si>
  <si>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</si>
  <si>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</si>
  <si>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</si>
  <si>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</si>
  <si>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</si>
  <si>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</si>
  <si>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</si>
  <si>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</si>
  <si>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</si>
  <si>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</si>
  <si>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</si>
  <si>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</si>
  <si>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</si>
  <si>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</si>
  <si>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</si>
  <si>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</si>
  <si>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</si>
  <si>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</si>
  <si>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</si>
  <si>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</si>
  <si>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</si>
  <si>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</si>
  <si>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</si>
  <si>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</si>
  <si>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</si>
  <si>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</si>
  <si>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</si>
  <si>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</si>
  <si>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</si>
  <si>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</si>
  <si>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</si>
  <si>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</si>
  <si>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</si>
  <si>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</si>
  <si>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</si>
  <si>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</si>
  <si>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</si>
  <si>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</si>
  <si>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</si>
  <si>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</si>
  <si>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</si>
  <si>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</si>
  <si>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</si>
  <si>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</si>
  <si>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</si>
  <si>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</si>
  <si>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</si>
  <si>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</si>
  <si>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</si>
  <si>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</si>
  <si>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</si>
  <si>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</si>
  <si>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</si>
  <si>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</si>
  <si>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</si>
  <si>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</si>
  <si>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</si>
  <si>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</si>
  <si>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</si>
  <si>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</si>
  <si>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</si>
  <si>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</si>
  <si>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</si>
  <si>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</si>
  <si>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</si>
  <si>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</si>
  <si>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</si>
  <si>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</si>
  <si>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</si>
  <si>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</si>
  <si>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</si>
  <si>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</si>
  <si>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</si>
  <si>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</si>
  <si>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</si>
  <si>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</si>
  <si>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</si>
  <si>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</si>
  <si>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</si>
  <si>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</si>
  <si>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</si>
  <si>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</si>
  <si>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</si>
  <si>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</si>
  <si>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</si>
  <si>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</si>
  <si>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</si>
  <si>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</si>
  <si>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</si>
  <si>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</si>
  <si>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</si>
  <si>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</si>
  <si>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</si>
  <si>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</si>
  <si>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</si>
  <si>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</si>
  <si>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</si>
  <si>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</si>
  <si>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</si>
  <si>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</si>
  <si>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</si>
  <si>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</si>
  <si>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</si>
  <si>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</si>
  <si>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</si>
  <si>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</si>
  <si>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</si>
  <si>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</si>
  <si>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</si>
  <si>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</si>
  <si>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</si>
  <si>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</si>
  <si>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</si>
  <si>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</si>
  <si>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</si>
  <si>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</si>
  <si>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</si>
  <si>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</si>
  <si>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</si>
  <si>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</si>
  <si>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</si>
  <si>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</si>
  <si>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</si>
  <si>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</si>
  <si>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</si>
  <si>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</si>
  <si>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</si>
  <si>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</si>
  <si>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</si>
  <si>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</si>
  <si>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</si>
  <si>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</si>
  <si>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</si>
  <si>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</si>
  <si>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</si>
  <si>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</si>
  <si>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</si>
  <si>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</si>
  <si>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</si>
  <si>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</si>
  <si>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</si>
  <si>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</si>
  <si>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</si>
  <si>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</si>
  <si>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</si>
  <si>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</si>
  <si>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</si>
  <si>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</si>
  <si>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</si>
  <si>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</si>
  <si>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</si>
  <si>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</si>
  <si>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</si>
  <si>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</si>
  <si>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</si>
  <si>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</si>
  <si>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</si>
  <si>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</si>
  <si>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</si>
  <si>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</si>
  <si>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</si>
  <si>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</si>
  <si>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</si>
  <si>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</si>
  <si>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</si>
  <si>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</si>
  <si>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</si>
  <si>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</si>
  <si>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</si>
  <si>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</si>
  <si>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</si>
  <si>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</si>
  <si>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</si>
  <si>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</si>
  <si>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</si>
  <si>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</si>
  <si>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</si>
  <si>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</si>
  <si>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</si>
  <si>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</si>
  <si>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</si>
  <si>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</si>
  <si>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</si>
  <si>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</si>
  <si>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</si>
  <si>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</si>
  <si>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</si>
  <si>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</si>
  <si>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</si>
  <si>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</si>
  <si>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</si>
  <si>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</si>
  <si>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</si>
  <si>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</si>
  <si>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</si>
  <si>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</si>
  <si>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</si>
  <si>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</si>
  <si>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</si>
  <si>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</si>
  <si>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</si>
  <si>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</si>
  <si>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</si>
  <si>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</si>
  <si>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</si>
  <si>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</si>
  <si>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</si>
  <si>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</si>
  <si>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</si>
  <si>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</si>
  <si>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</si>
  <si>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</si>
  <si>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</si>
  <si>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</si>
  <si>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</si>
  <si>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</si>
  <si>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</si>
  <si>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</si>
  <si>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</si>
  <si>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</si>
  <si>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</si>
  <si>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</si>
  <si>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</si>
  <si>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</si>
  <si>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</si>
  <si>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</si>
  <si>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</si>
  <si>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</si>
  <si>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</si>
  <si>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</si>
  <si>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</si>
  <si>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</si>
  <si>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</si>
  <si>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</si>
  <si>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</si>
  <si>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</si>
  <si>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</si>
  <si>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</si>
  <si>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</si>
  <si>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</si>
  <si>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</si>
  <si>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</si>
  <si>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</si>
  <si>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</si>
  <si>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</si>
  <si>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</si>
  <si>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</si>
  <si>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</si>
  <si>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</si>
  <si>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</si>
  <si>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</si>
  <si>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</si>
  <si>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</si>
  <si>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</si>
  <si>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</si>
  <si>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</si>
  <si>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</si>
  <si>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</si>
  <si>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</si>
  <si>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</si>
  <si>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</si>
  <si>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</si>
  <si>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</si>
  <si>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</si>
  <si>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</si>
  <si>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</si>
  <si>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</si>
  <si>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</si>
  <si>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</si>
  <si>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</si>
  <si>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</si>
  <si>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</si>
  <si>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</si>
  <si>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</si>
  <si>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</si>
  <si>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</si>
  <si>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</si>
  <si>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</si>
  <si>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</si>
  <si>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</si>
  <si>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</si>
  <si>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</si>
  <si>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</si>
  <si>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</si>
  <si>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</si>
  <si>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</si>
  <si>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</si>
  <si>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</si>
  <si>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</si>
  <si>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</si>
  <si>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</si>
  <si>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</si>
  <si>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</si>
  <si>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</si>
  <si>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</si>
  <si>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</si>
  <si>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</si>
  <si>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</si>
  <si>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</si>
  <si>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</si>
  <si>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</si>
  <si>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</si>
  <si>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</si>
  <si>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</si>
  <si>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</si>
  <si>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</si>
  <si>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</si>
  <si>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</si>
  <si>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</si>
  <si>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</si>
  <si>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</si>
  <si>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</si>
  <si>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</si>
  <si>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</si>
  <si>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</si>
  <si>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</si>
  <si>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</si>
  <si>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</si>
  <si>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</si>
  <si>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</si>
  <si>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</si>
  <si>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</si>
  <si>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</si>
  <si>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</si>
  <si>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</si>
  <si>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</si>
  <si>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</si>
  <si>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</si>
  <si>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</si>
  <si>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</si>
  <si>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</si>
  <si>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</si>
  <si>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</si>
  <si>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</si>
  <si>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</si>
  <si>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</si>
  <si>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</si>
  <si>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</si>
  <si>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</si>
  <si>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</si>
  <si>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</si>
  <si>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</si>
  <si>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</si>
  <si>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</si>
  <si>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</si>
  <si>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</si>
  <si>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</si>
  <si>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</si>
  <si>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</si>
  <si>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</si>
  <si>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</si>
  <si>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</si>
  <si>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</si>
  <si>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</si>
  <si>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</si>
  <si>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</si>
  <si>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</si>
  <si>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</si>
  <si>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</si>
  <si>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</si>
  <si>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</si>
  <si>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</si>
  <si>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</si>
  <si>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</si>
  <si>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</si>
  <si>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</si>
  <si>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</si>
  <si>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</si>
  <si>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</si>
  <si>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</si>
  <si>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</si>
  <si>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</si>
  <si>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</si>
  <si>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</si>
  <si>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</si>
  <si>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</si>
  <si>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</si>
  <si>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</si>
  <si>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</si>
  <si>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</si>
  <si>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</si>
  <si>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</si>
  <si>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</si>
  <si>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</si>
  <si>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</si>
  <si>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</si>
  <si>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</si>
  <si>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</si>
  <si>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</si>
  <si>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</si>
  <si>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</si>
  <si>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</si>
  <si>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</si>
  <si>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</si>
  <si>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</si>
  <si>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</si>
  <si>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</si>
  <si>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</si>
  <si>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</si>
  <si>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</si>
  <si>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</si>
  <si>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</si>
  <si>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</si>
  <si>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</si>
  <si>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</si>
  <si>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</si>
  <si>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</si>
  <si>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</si>
  <si>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</si>
  <si>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</si>
  <si>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</si>
  <si>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</si>
  <si>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</si>
  <si>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</si>
  <si>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</si>
  <si>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</si>
  <si>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</si>
  <si>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</si>
  <si>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</si>
  <si>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</si>
  <si>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</si>
  <si>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</si>
  <si>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</si>
  <si>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</si>
  <si>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</si>
  <si>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</si>
  <si>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</si>
  <si>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</si>
  <si>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</si>
  <si>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</si>
  <si>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</si>
  <si>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</si>
  <si>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</si>
  <si>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</si>
  <si>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</si>
  <si>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</si>
  <si>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</si>
  <si>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</si>
  <si>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</si>
  <si>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</si>
  <si>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</si>
  <si>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</si>
  <si>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</si>
  <si>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</si>
  <si>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</si>
  <si>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</si>
  <si>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</si>
  <si>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</si>
  <si>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</si>
  <si>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</si>
  <si>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</si>
  <si>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</si>
  <si>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</si>
  <si>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</si>
  <si>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</si>
  <si>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</si>
  <si>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</si>
  <si>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</si>
  <si>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</si>
  <si>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</si>
  <si>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</si>
  <si>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</si>
  <si>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</si>
  <si>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</si>
  <si>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</si>
  <si>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</si>
  <si>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</si>
  <si>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</si>
  <si>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</si>
  <si>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</si>
  <si>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</si>
  <si>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</si>
  <si>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</si>
  <si>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</si>
  <si>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</si>
  <si>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</si>
  <si>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</si>
  <si>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</si>
  <si>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</si>
  <si>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</si>
  <si>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</si>
  <si>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</si>
  <si>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</si>
  <si>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</si>
  <si>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</si>
  <si>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</si>
  <si>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</si>
  <si>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</si>
  <si>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</si>
  <si>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</si>
  <si>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</si>
  <si>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</si>
  <si>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</si>
  <si>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</si>
  <si>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</si>
  <si>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</si>
  <si>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</si>
  <si>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</si>
  <si>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</si>
  <si>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</si>
  <si>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</si>
  <si>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</si>
  <si>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</si>
  <si>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</si>
  <si>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</si>
  <si>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</si>
  <si>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</si>
  <si>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</si>
  <si>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</si>
  <si>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</si>
  <si>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</si>
  <si>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</si>
  <si>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</si>
  <si>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</si>
  <si>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</si>
  <si>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</si>
  <si>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</si>
  <si>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</si>
  <si>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</si>
  <si>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</si>
  <si>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</si>
  <si>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</si>
  <si>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</si>
  <si>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</si>
  <si>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</si>
  <si>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</si>
  <si>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</si>
  <si>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</si>
  <si>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</si>
  <si>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</si>
  <si>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</si>
  <si>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</si>
  <si>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</si>
  <si>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</si>
  <si>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</si>
  <si>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</si>
  <si>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</si>
  <si>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</si>
  <si>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</si>
  <si>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</si>
  <si>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</si>
  <si>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</si>
  <si>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</si>
  <si>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</si>
  <si>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</si>
  <si>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</si>
  <si>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</si>
  <si>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</si>
  <si>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</si>
  <si>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</si>
  <si>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</si>
  <si>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</si>
  <si>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</si>
  <si>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</si>
  <si>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</si>
  <si>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</si>
  <si>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</si>
  <si>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</si>
  <si>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</si>
  <si>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</si>
  <si>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</si>
  <si>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</si>
  <si>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</si>
  <si>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</si>
  <si>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</si>
  <si>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</si>
  <si>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</si>
  <si>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</si>
  <si>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</si>
  <si>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</si>
  <si>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</si>
  <si>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</si>
  <si>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</si>
  <si>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</si>
  <si>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</si>
  <si>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</si>
  <si>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</si>
  <si>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</si>
  <si>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</si>
  <si>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</si>
  <si>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</si>
  <si>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</si>
  <si>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</si>
  <si>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</si>
  <si>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</si>
  <si>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</si>
  <si>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</si>
  <si>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</si>
  <si>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</si>
  <si>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</si>
  <si>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</si>
  <si>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</si>
  <si>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</si>
  <si>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</si>
  <si>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</si>
  <si>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</si>
  <si>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</si>
  <si>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</si>
  <si>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</si>
  <si>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</si>
  <si>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</si>
  <si>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</si>
  <si>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</si>
  <si>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</si>
  <si>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</si>
  <si>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</si>
  <si>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</si>
  <si>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</si>
  <si>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</si>
  <si>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</si>
  <si>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</si>
  <si>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</si>
  <si>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</si>
  <si>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</si>
  <si>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</si>
  <si>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</si>
  <si>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</si>
  <si>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</si>
  <si>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</si>
  <si>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</si>
  <si>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</si>
  <si>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</si>
  <si>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</si>
  <si>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</si>
  <si>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</si>
  <si>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</si>
  <si>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</si>
  <si>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</si>
  <si>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</si>
  <si>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</si>
  <si>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</si>
  <si>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</si>
  <si>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</si>
  <si>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</si>
  <si>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</si>
  <si>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</si>
  <si>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</si>
  <si>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</si>
  <si>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</si>
  <si>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</si>
  <si>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</si>
  <si>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</si>
  <si>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</si>
  <si>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</si>
  <si>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</si>
  <si>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</si>
  <si>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</si>
  <si>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</si>
  <si>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</si>
  <si>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</si>
  <si>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</si>
  <si>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</si>
  <si>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</si>
  <si>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</si>
  <si>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</si>
  <si>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</si>
  <si>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</si>
  <si>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</si>
  <si>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</si>
  <si>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</si>
  <si>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</si>
  <si>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</si>
  <si>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</si>
  <si>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</si>
  <si>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</si>
  <si>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</si>
  <si>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</si>
  <si>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</si>
  <si>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</si>
  <si>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</si>
  <si>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</si>
  <si>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</si>
  <si>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</si>
  <si>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</si>
  <si>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</si>
  <si>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</si>
  <si>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</si>
  <si>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</si>
  <si>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</si>
  <si>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</si>
  <si>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</si>
  <si>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</si>
  <si>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</si>
  <si>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</si>
  <si>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</si>
  <si>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</si>
  <si>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</si>
  <si>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</si>
  <si>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</si>
  <si>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</si>
  <si>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</si>
  <si>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</si>
  <si>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</si>
  <si>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</si>
  <si>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</si>
  <si>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</si>
  <si>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</si>
  <si>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</si>
  <si>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</si>
  <si>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</si>
  <si>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</si>
  <si>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</si>
  <si>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</si>
  <si>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</si>
  <si>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</si>
  <si>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</si>
  <si>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</si>
  <si>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</si>
  <si>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</si>
  <si>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</si>
  <si>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</si>
  <si>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</si>
  <si>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</si>
  <si>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</si>
  <si>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</si>
  <si>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</si>
  <si>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</si>
  <si>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</si>
  <si>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</si>
  <si>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</si>
  <si>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</si>
  <si>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</si>
  <si>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</si>
  <si>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</si>
  <si>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</si>
  <si>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</si>
  <si>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</si>
  <si>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</si>
  <si>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</si>
  <si>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</si>
  <si>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</si>
  <si>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</si>
  <si>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</si>
  <si>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</si>
  <si>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</si>
  <si>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</si>
  <si>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</si>
  <si>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</si>
  <si>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</si>
  <si>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</si>
  <si>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</si>
  <si>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</si>
  <si>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</si>
  <si>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</si>
  <si>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</si>
  <si>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</si>
  <si>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</si>
  <si>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</si>
  <si>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</si>
  <si>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</si>
  <si>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</si>
  <si>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</si>
  <si>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</si>
  <si>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</si>
  <si>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</si>
  <si>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</si>
  <si>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</si>
  <si>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</si>
  <si>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</si>
  <si>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</si>
  <si>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</si>
  <si>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</si>
  <si>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</si>
  <si>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</si>
  <si>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</si>
  <si>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</si>
  <si>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</si>
  <si>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</si>
  <si>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</si>
  <si>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</si>
  <si>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</si>
  <si>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</si>
  <si>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</si>
  <si>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</si>
  <si>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</si>
  <si>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</si>
  <si>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</si>
  <si>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</si>
  <si>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</si>
  <si>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</si>
  <si>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</si>
  <si>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</si>
  <si>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</si>
  <si>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</si>
  <si>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</si>
  <si>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</si>
  <si>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</si>
  <si>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</si>
  <si>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</si>
  <si>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</si>
  <si>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</si>
  <si>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</si>
  <si>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</si>
  <si>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</si>
  <si>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</si>
  <si>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</si>
  <si>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</si>
  <si>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</si>
  <si>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</si>
  <si>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</si>
  <si>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</si>
  <si>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</si>
  <si>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</si>
  <si>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</si>
  <si>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</si>
  <si>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</si>
  <si>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</si>
  <si>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</si>
  <si>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</si>
  <si>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</si>
  <si>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</si>
  <si>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</si>
  <si>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</si>
  <si>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</si>
  <si>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</si>
  <si>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</si>
  <si>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</si>
  <si>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</si>
  <si>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</si>
  <si>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</si>
  <si>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</si>
  <si>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</si>
  <si>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</si>
  <si>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</si>
  <si>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</si>
  <si>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</si>
  <si>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</si>
  <si>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</si>
  <si>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</si>
  <si>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</si>
  <si>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</si>
  <si>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</si>
  <si>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</si>
  <si>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</si>
  <si>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</si>
  <si>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</si>
  <si>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</si>
  <si>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</si>
  <si>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</si>
  <si>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</si>
  <si>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</si>
  <si>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</si>
  <si>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</si>
  <si>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</si>
  <si>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</si>
  <si>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</si>
  <si>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</si>
  <si>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</si>
  <si>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</si>
  <si>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</si>
  <si>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</si>
  <si>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</si>
  <si>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</si>
  <si>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</si>
  <si>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</si>
  <si>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</si>
  <si>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</si>
  <si>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</si>
  <si>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</si>
  <si>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</si>
  <si>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</si>
  <si>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</si>
  <si>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</si>
  <si>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</si>
  <si>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</si>
  <si>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</si>
  <si>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</si>
  <si>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</si>
  <si>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</si>
  <si>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</si>
  <si>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</si>
  <si>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</si>
  <si>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</si>
  <si>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</si>
  <si>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</si>
  <si>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</si>
  <si>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</si>
  <si>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</si>
  <si>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</si>
  <si>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</si>
  <si>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</si>
  <si>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</si>
  <si>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</si>
  <si>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</si>
  <si>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</si>
  <si>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</si>
  <si>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</si>
  <si>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</si>
  <si>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</si>
  <si>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</si>
  <si>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</si>
  <si>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</si>
  <si>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</si>
  <si>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</si>
  <si>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</si>
  <si>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</si>
  <si>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</si>
  <si>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</si>
  <si>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</si>
  <si>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</si>
  <si>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</si>
  <si>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</si>
  <si>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</si>
  <si>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</si>
  <si>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</si>
  <si>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</si>
  <si>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</si>
  <si>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</si>
  <si>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</si>
  <si>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</si>
  <si>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</si>
  <si>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</si>
  <si>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</si>
  <si>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</si>
  <si>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</si>
  <si>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</si>
  <si>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</si>
  <si>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</si>
  <si>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</si>
  <si>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</si>
  <si>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</si>
  <si>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</si>
  <si>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</si>
  <si>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</si>
  <si>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</si>
  <si>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</si>
  <si>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</si>
  <si>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</si>
  <si>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</si>
  <si>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</si>
  <si>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</si>
  <si>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</si>
  <si>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</si>
  <si>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</si>
  <si>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</si>
  <si>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</si>
  <si>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</si>
  <si>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</si>
  <si>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</si>
  <si>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</si>
  <si>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</si>
  <si>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</si>
  <si>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</si>
  <si>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</si>
  <si>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</si>
  <si>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</si>
  <si>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</si>
  <si>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</si>
  <si>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</si>
  <si>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</si>
  <si>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</si>
  <si>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</si>
  <si>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</si>
  <si>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</si>
  <si>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</si>
  <si>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</si>
  <si>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</si>
  <si>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</si>
  <si>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</si>
  <si>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</si>
  <si>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</si>
  <si>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</si>
  <si>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</si>
  <si>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</si>
  <si>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</si>
  <si>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</si>
  <si>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</si>
  <si>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</si>
  <si>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</si>
  <si>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</si>
  <si>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</si>
  <si>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</si>
  <si>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</si>
  <si>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</si>
  <si>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</si>
  <si>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</si>
  <si>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</si>
  <si>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</si>
  <si>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</si>
  <si>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</si>
  <si>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</si>
  <si>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</si>
  <si>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</si>
  <si>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</si>
  <si>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</si>
  <si>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</si>
  <si>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</si>
  <si>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</si>
  <si>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</si>
  <si>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</si>
  <si>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</si>
  <si>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</si>
  <si>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</si>
  <si>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</si>
  <si>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</si>
  <si>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</si>
  <si>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</si>
  <si>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</si>
  <si>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</si>
  <si>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</si>
  <si>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</si>
  <si>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</si>
  <si>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</si>
  <si>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</si>
  <si>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</si>
  <si>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</si>
  <si>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</si>
  <si>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</si>
  <si>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</si>
  <si>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</si>
  <si>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</si>
  <si>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</si>
  <si>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</si>
  <si>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</si>
  <si>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</si>
  <si>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</si>
  <si>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</si>
  <si>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</si>
  <si>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</si>
  <si>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</si>
  <si>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</si>
  <si>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</si>
  <si>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</si>
  <si>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</si>
  <si>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</si>
  <si>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</si>
  <si>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</si>
  <si>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</si>
  <si>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</si>
  <si>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</si>
  <si>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</si>
  <si>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</si>
  <si>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</si>
  <si>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</si>
  <si>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</si>
  <si>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</si>
  <si>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</si>
  <si>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</si>
  <si>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</si>
  <si>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</si>
  <si>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</si>
  <si>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</si>
  <si>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</si>
  <si>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</si>
  <si>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</si>
  <si>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</si>
  <si>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</si>
  <si>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</si>
  <si>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</si>
  <si>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</si>
  <si>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</si>
  <si>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</si>
  <si>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</si>
  <si>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</si>
  <si>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</si>
  <si>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</si>
  <si>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</si>
  <si>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</si>
  <si>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</si>
  <si>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</si>
  <si>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</si>
  <si>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</si>
  <si>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</si>
  <si>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</si>
  <si>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</si>
  <si>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</si>
  <si>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</si>
  <si>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</si>
  <si>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</si>
  <si>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</si>
  <si>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</si>
  <si>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</si>
  <si>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</si>
  <si>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</si>
  <si>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</si>
  <si>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</si>
  <si>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</si>
  <si>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</si>
  <si>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</si>
  <si>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</si>
  <si>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</si>
  <si>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</si>
  <si>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</si>
  <si>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</si>
  <si>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</si>
  <si>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</si>
  <si>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</si>
  <si>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</si>
  <si>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</si>
  <si>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</si>
  <si>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</si>
  <si>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</si>
  <si>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</si>
  <si>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</si>
  <si>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</si>
  <si>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</si>
  <si>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</si>
  <si>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</si>
  <si>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</si>
  <si>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</si>
  <si>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</si>
  <si>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</si>
  <si>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</si>
  <si>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</si>
  <si>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</si>
  <si>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</si>
  <si>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</si>
  <si>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</si>
  <si>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</si>
  <si>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</si>
  <si>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</si>
  <si>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</si>
  <si>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</si>
  <si>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</si>
  <si>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</si>
  <si>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</si>
  <si>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</si>
  <si>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</si>
  <si>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</si>
  <si>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</si>
  <si>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</si>
  <si>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</si>
  <si>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</si>
  <si>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</si>
  <si>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</si>
  <si>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</si>
  <si>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</si>
  <si>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</si>
  <si>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</si>
  <si>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</si>
  <si>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</si>
  <si>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</si>
  <si>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</si>
  <si>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</si>
  <si>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</si>
  <si>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</si>
  <si>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</si>
  <si>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</si>
  <si>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</si>
  <si>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</si>
  <si>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</si>
  <si>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</si>
  <si>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</si>
  <si>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</si>
  <si>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</si>
  <si>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</si>
  <si>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</si>
  <si>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</si>
  <si>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</si>
  <si>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</si>
  <si>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</si>
  <si>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</si>
  <si>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</si>
  <si>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</si>
  <si>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</si>
  <si>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</si>
  <si>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</si>
  <si>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</si>
  <si>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</si>
  <si>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</si>
  <si>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</si>
  <si>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</si>
  <si>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</si>
  <si>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</si>
  <si>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</si>
  <si>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</si>
  <si>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</si>
  <si>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</si>
  <si>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</si>
  <si>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</si>
  <si>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</si>
  <si>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</si>
  <si>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</si>
  <si>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</si>
  <si>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</si>
  <si>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</si>
  <si>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</si>
  <si>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</si>
  <si>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</si>
  <si>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</si>
  <si>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</si>
  <si>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</si>
  <si>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</si>
  <si>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</si>
  <si>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</si>
  <si>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</si>
  <si>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</si>
  <si>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</si>
  <si>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</si>
  <si>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</si>
  <si>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</si>
  <si>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</si>
  <si>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</si>
  <si>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</si>
  <si>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</si>
  <si>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</si>
  <si>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</si>
  <si>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</si>
  <si>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</si>
  <si>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</si>
  <si>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</si>
  <si>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</si>
  <si>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</si>
  <si>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</si>
  <si>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</si>
  <si>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</si>
  <si>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</si>
  <si>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</si>
  <si>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</si>
  <si>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</si>
  <si>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</si>
  <si>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</si>
  <si>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</si>
  <si>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</si>
  <si>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</si>
  <si>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</si>
  <si>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</si>
  <si>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</si>
  <si>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</si>
  <si>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</si>
  <si>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</si>
  <si>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</si>
  <si>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</si>
  <si>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</si>
  <si>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</si>
  <si>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</si>
  <si>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</si>
  <si>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</si>
  <si>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</si>
  <si>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</si>
  <si>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</si>
  <si>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</si>
  <si>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</si>
  <si>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</si>
  <si>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</si>
  <si>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</si>
  <si>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</si>
  <si>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</si>
  <si>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</si>
  <si>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</si>
  <si>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</si>
  <si>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</si>
  <si>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</si>
  <si>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</si>
  <si>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</si>
  <si>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</si>
  <si>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</si>
  <si>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</si>
  <si>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</si>
  <si>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</si>
  <si>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</si>
  <si>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</si>
  <si>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</si>
  <si>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</si>
  <si>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</si>
  <si>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</si>
  <si>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</si>
  <si>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</si>
  <si>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</si>
  <si>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</si>
  <si>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</si>
  <si>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</si>
  <si>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</si>
  <si>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</si>
  <si>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</si>
  <si>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</si>
  <si>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</si>
  <si>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</si>
  <si>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</si>
  <si>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</si>
  <si>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</si>
  <si>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</si>
  <si>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</si>
  <si>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</si>
  <si>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</si>
  <si>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</si>
  <si>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</si>
  <si>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</si>
  <si>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</si>
  <si>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</si>
  <si>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</si>
  <si>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</si>
  <si>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</si>
  <si>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</si>
  <si>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</si>
  <si>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</si>
  <si>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</si>
  <si>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</si>
  <si>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</si>
  <si>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</si>
  <si>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</si>
  <si>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</si>
  <si>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</si>
  <si>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</si>
  <si>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</si>
  <si>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</si>
  <si>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</si>
  <si>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</si>
  <si>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</si>
  <si>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</si>
  <si>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</si>
  <si>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</si>
  <si>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</si>
  <si>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</si>
  <si>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</si>
  <si>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</si>
  <si>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</si>
  <si>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</si>
  <si>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</si>
  <si>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</si>
  <si>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</si>
  <si>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</si>
  <si>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</si>
  <si>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</si>
  <si>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</si>
  <si>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</si>
  <si>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</si>
  <si>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</si>
  <si>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</si>
  <si>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</si>
  <si>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</si>
  <si>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</si>
  <si>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</si>
  <si>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</si>
  <si>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</si>
  <si>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</si>
  <si>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</si>
  <si>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</si>
  <si>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</si>
  <si>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</si>
  <si>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</si>
  <si>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</si>
  <si>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</si>
  <si>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</si>
  <si>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</si>
  <si>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</si>
  <si>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</si>
  <si>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</si>
  <si>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</si>
  <si>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</si>
  <si>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</si>
  <si>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</si>
  <si>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</si>
  <si>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</si>
  <si>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</si>
  <si>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</si>
  <si>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</si>
  <si>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</si>
  <si>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</si>
  <si>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</si>
  <si>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</si>
  <si>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</si>
  <si>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</si>
  <si>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</si>
  <si>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</si>
  <si>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</si>
  <si>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</si>
  <si>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</si>
  <si>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</si>
  <si>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</si>
  <si>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</si>
  <si>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</si>
  <si>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</si>
  <si>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</si>
  <si>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</si>
  <si>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</si>
  <si>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</si>
  <si>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</si>
  <si>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</si>
  <si>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</si>
  <si>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</si>
  <si>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</si>
  <si>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</si>
  <si>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</si>
  <si>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</si>
  <si>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</si>
  <si>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</si>
  <si>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</si>
  <si>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</si>
  <si>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</si>
  <si>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</si>
  <si>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</si>
  <si>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</si>
  <si>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</si>
  <si>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</si>
  <si>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</si>
  <si>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</si>
  <si>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</si>
  <si>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</si>
  <si>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</si>
  <si>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</si>
  <si>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</si>
  <si>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</si>
  <si>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</si>
  <si>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</si>
  <si>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</si>
  <si>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</si>
  <si>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</si>
  <si>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</si>
  <si>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</si>
  <si>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</si>
  <si>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</si>
  <si>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</si>
  <si>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</si>
  <si>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</si>
  <si>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</si>
  <si>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</si>
  <si>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</si>
  <si>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</si>
  <si>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</si>
  <si>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</si>
  <si>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</si>
  <si>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</si>
  <si>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</si>
  <si>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</si>
  <si>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</si>
  <si>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</si>
  <si>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</si>
  <si>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</si>
  <si>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</si>
  <si>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</si>
  <si>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</si>
  <si>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</si>
  <si>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</si>
  <si>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</si>
  <si>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</si>
  <si>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</si>
  <si>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</si>
  <si>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</si>
  <si>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</si>
  <si>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</si>
  <si>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</si>
  <si>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</si>
  <si>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</si>
  <si>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</si>
  <si>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</si>
  <si>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</si>
  <si>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</si>
  <si>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</si>
  <si>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</si>
  <si>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</si>
  <si>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</si>
  <si>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</si>
  <si>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</si>
  <si>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</si>
  <si>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</si>
  <si>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</si>
  <si>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</si>
  <si>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</si>
  <si>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</si>
  <si>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</si>
  <si>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</si>
  <si>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</si>
  <si>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</si>
  <si>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</si>
  <si>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</si>
  <si>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</si>
  <si>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</si>
  <si>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</si>
  <si>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</si>
  <si>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</si>
  <si>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</si>
  <si>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</si>
  <si>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</si>
  <si>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</si>
  <si>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</si>
  <si>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</si>
  <si>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</si>
  <si>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</si>
  <si>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</si>
  <si>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</si>
  <si>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</si>
  <si>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</si>
  <si>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</si>
  <si>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</si>
  <si>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</si>
  <si>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</si>
  <si>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</si>
  <si>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</si>
  <si>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</si>
  <si>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</si>
  <si>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</si>
  <si>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</si>
  <si>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</si>
  <si>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</si>
  <si>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</si>
  <si>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</si>
  <si>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</si>
  <si>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</si>
  <si>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</si>
  <si>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</si>
  <si>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</si>
  <si>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</si>
  <si>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</si>
  <si>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</si>
  <si>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</si>
  <si>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</si>
  <si>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</si>
  <si>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</si>
  <si>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</si>
  <si>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</si>
  <si>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</si>
  <si>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</si>
  <si>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</si>
  <si>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</si>
  <si>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</si>
  <si>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</si>
  <si>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</si>
  <si>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</si>
  <si>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</si>
  <si>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</si>
  <si>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</si>
  <si>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</si>
  <si>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</si>
  <si>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</si>
  <si>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</si>
  <si>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</si>
  <si>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</si>
  <si>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</si>
  <si>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</si>
  <si>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</si>
  <si>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</si>
  <si>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</si>
  <si>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</si>
  <si>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</si>
  <si>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</si>
  <si>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</si>
  <si>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</si>
  <si>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</si>
  <si>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</si>
  <si>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</si>
  <si>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</si>
  <si>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</si>
  <si>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</si>
  <si>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</si>
  <si>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</si>
  <si>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</si>
  <si>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</si>
  <si>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</si>
  <si>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</si>
  <si>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</si>
  <si>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</si>
  <si>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</si>
  <si>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</si>
  <si>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</si>
  <si>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</si>
  <si>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</si>
  <si>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</si>
  <si>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</si>
  <si>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</si>
  <si>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</si>
  <si>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</si>
  <si>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</si>
  <si>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</si>
  <si>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</si>
  <si>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</si>
  <si>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</si>
  <si>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</si>
  <si>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</si>
  <si>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</si>
  <si>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</si>
  <si>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</si>
  <si>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</si>
  <si>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</si>
  <si>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</si>
  <si>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</si>
  <si>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</si>
  <si>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</si>
  <si>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</si>
  <si>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</si>
  <si>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</si>
  <si>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</si>
  <si>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</si>
  <si>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</si>
  <si>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</si>
  <si>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</si>
  <si>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</si>
  <si>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</si>
  <si>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</si>
  <si>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</si>
  <si>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</si>
  <si>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</si>
  <si>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</si>
  <si>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</si>
  <si>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</si>
  <si>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</si>
  <si>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</si>
  <si>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</si>
  <si>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</si>
  <si>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</si>
  <si>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</si>
  <si>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</si>
  <si>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</si>
  <si>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</si>
  <si>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</si>
  <si>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</si>
  <si>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</si>
  <si>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</si>
  <si>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</si>
  <si>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</si>
  <si>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</si>
  <si>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</si>
  <si>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</si>
  <si>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</si>
  <si>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</si>
  <si>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</si>
  <si>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</si>
  <si>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</si>
  <si>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</si>
  <si>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</si>
  <si>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</si>
  <si>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</si>
  <si>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</si>
  <si>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</si>
  <si>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</si>
  <si>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</si>
  <si>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</si>
  <si>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</si>
  <si>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</si>
  <si>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</si>
  <si>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</si>
  <si>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</si>
  <si>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</si>
  <si>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</si>
  <si>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</si>
  <si>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</si>
  <si>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</si>
  <si>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</si>
  <si>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</si>
  <si>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</si>
  <si>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</si>
  <si>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</si>
  <si>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</si>
  <si>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</si>
  <si>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</si>
  <si>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</si>
  <si>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</si>
  <si>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</si>
  <si>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</si>
  <si>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</si>
  <si>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</si>
  <si>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</si>
  <si>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</si>
  <si>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</si>
  <si>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</si>
  <si>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</si>
  <si>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</si>
  <si>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</si>
  <si>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</si>
  <si>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</si>
  <si>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</si>
  <si>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</si>
  <si>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</si>
  <si>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</si>
  <si>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</si>
  <si>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</si>
  <si>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</si>
  <si>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</si>
  <si>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</si>
  <si>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</si>
  <si>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</si>
  <si>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</si>
  <si>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</si>
  <si>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</si>
  <si>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</si>
  <si>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</si>
  <si>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</si>
  <si>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</si>
  <si>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</si>
  <si>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</si>
  <si>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</si>
  <si>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</si>
  <si>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</si>
  <si>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</si>
  <si>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</si>
  <si>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</si>
  <si>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</si>
  <si>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</si>
  <si>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</si>
  <si>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</si>
  <si>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</si>
  <si>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</si>
  <si>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</si>
  <si>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</si>
  <si>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</si>
  <si>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</si>
  <si>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</si>
  <si>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</si>
  <si>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</si>
  <si>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</si>
  <si>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</si>
  <si>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</si>
  <si>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</si>
  <si>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</si>
  <si>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</si>
  <si>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</si>
  <si>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</si>
  <si>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</si>
  <si>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</si>
  <si>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</si>
  <si>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</si>
  <si>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</si>
  <si>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</si>
  <si>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</si>
  <si>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</si>
  <si>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</si>
  <si>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</si>
  <si>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</si>
  <si>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</si>
  <si>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</si>
  <si>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</si>
  <si>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</si>
  <si>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</si>
  <si>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</si>
  <si>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</si>
  <si>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</si>
  <si>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</si>
  <si>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</si>
  <si>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</si>
  <si>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</si>
  <si>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</si>
  <si>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</si>
  <si>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</si>
  <si>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</si>
  <si>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</si>
  <si>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</si>
  <si>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</si>
  <si>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</si>
  <si>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</si>
  <si>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</si>
  <si>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</si>
  <si>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</si>
  <si>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</si>
  <si>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</si>
  <si>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</si>
  <si>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</si>
  <si>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</si>
  <si>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</si>
  <si>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</si>
  <si>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</si>
  <si>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</si>
  <si>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</si>
  <si>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</si>
  <si>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</si>
  <si>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</si>
  <si>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</si>
  <si>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</si>
  <si>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</si>
  <si>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</si>
  <si>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</si>
  <si>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</si>
  <si>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</si>
  <si>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</si>
  <si>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</si>
  <si>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</si>
  <si>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</si>
  <si>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</si>
  <si>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</si>
  <si>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</si>
  <si>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</si>
  <si>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</si>
  <si>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</si>
  <si>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</si>
  <si>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</si>
  <si>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</si>
  <si>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</si>
  <si>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</si>
  <si>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</si>
  <si>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</si>
  <si>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</si>
  <si>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</si>
  <si>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</si>
  <si>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</si>
  <si>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</si>
  <si>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</si>
  <si>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</si>
  <si>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</si>
  <si>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</si>
  <si>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</si>
  <si>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</si>
  <si>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</si>
  <si>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</si>
  <si>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</si>
  <si>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</si>
  <si>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</si>
  <si>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</si>
  <si>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</si>
  <si>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</si>
  <si>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</si>
  <si>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</si>
  <si>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</si>
  <si>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</si>
  <si>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</si>
  <si>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</si>
  <si>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</si>
  <si>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</si>
  <si>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</si>
  <si>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</si>
  <si>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</si>
  <si>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</si>
  <si>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</si>
  <si>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</si>
  <si>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</si>
  <si>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</si>
  <si>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</si>
  <si>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</si>
  <si>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</si>
  <si>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</si>
  <si>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</si>
  <si>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</si>
  <si>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</si>
  <si>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</si>
  <si>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</si>
  <si>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</si>
  <si>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</si>
  <si>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</si>
  <si>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</si>
  <si>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</si>
  <si>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</si>
  <si>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</si>
  <si>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</si>
  <si>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</si>
  <si>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</si>
  <si>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</si>
  <si>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</si>
  <si>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</si>
  <si>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</si>
  <si>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</si>
  <si>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</si>
  <si>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</si>
  <si>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</si>
  <si>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</si>
  <si>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</si>
  <si>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</si>
  <si>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</si>
  <si>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</si>
  <si>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</si>
  <si>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</si>
  <si>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</si>
  <si>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</si>
  <si>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</si>
  <si>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</si>
  <si>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</si>
  <si>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</si>
  <si>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</si>
  <si>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</si>
  <si>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</si>
  <si>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</si>
  <si>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</si>
  <si>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</si>
  <si>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</si>
  <si>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</si>
  <si>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</si>
  <si>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</si>
  <si>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</si>
  <si>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</si>
  <si>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</si>
  <si>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</si>
  <si>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</si>
  <si>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</si>
  <si>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</si>
  <si>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</si>
  <si>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</si>
  <si>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</si>
  <si>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</si>
  <si>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</si>
  <si>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</si>
  <si>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</si>
  <si>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</si>
  <si>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</si>
  <si>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</si>
  <si>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</si>
  <si>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</si>
  <si>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</si>
  <si>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</si>
  <si>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</si>
  <si>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</si>
  <si>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</si>
  <si>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</si>
  <si>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</si>
  <si>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</si>
  <si>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</si>
  <si>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</si>
  <si>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</si>
  <si>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</si>
  <si>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</si>
  <si>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</si>
  <si>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</si>
  <si>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</si>
  <si>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</si>
  <si>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</si>
  <si>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</si>
  <si>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</si>
  <si>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</si>
  <si>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</si>
  <si>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</si>
  <si>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</si>
  <si>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</si>
  <si>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</si>
  <si>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</si>
  <si>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</si>
  <si>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</si>
  <si>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</si>
  <si>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</si>
  <si>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</si>
  <si>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</si>
  <si>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</si>
  <si>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</si>
  <si>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</si>
  <si>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</si>
  <si>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</si>
  <si>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</si>
  <si>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</si>
  <si>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</si>
  <si>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</si>
  <si>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</si>
  <si>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</si>
  <si>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</si>
  <si>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</si>
  <si>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</si>
  <si>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</si>
  <si>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</si>
  <si>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</si>
  <si>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</si>
  <si>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</si>
  <si>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</si>
  <si>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</si>
  <si>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</si>
  <si>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</si>
  <si>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</si>
  <si>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</si>
  <si>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</si>
  <si>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</si>
  <si>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</si>
  <si>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</si>
  <si>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</si>
  <si>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</si>
  <si>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</si>
  <si>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</si>
  <si>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</si>
  <si>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</si>
  <si>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</si>
  <si>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</si>
  <si>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</si>
  <si>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</si>
  <si>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</si>
  <si>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</si>
  <si>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</si>
  <si>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</si>
  <si>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</si>
  <si>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</si>
  <si>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</si>
  <si>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</si>
  <si>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</si>
  <si>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</si>
  <si>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</si>
  <si>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</si>
  <si>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</si>
  <si>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</si>
  <si>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</si>
  <si>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</si>
  <si>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</si>
  <si>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</si>
  <si>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</si>
  <si>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</si>
  <si>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</si>
  <si>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</si>
  <si>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</si>
  <si>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</si>
  <si>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</si>
  <si>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</si>
  <si>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</si>
  <si>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</si>
  <si>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</si>
  <si>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</si>
  <si>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</si>
  <si>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</si>
  <si>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</si>
  <si>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</si>
  <si>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</si>
  <si>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</si>
  <si>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</si>
  <si>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</si>
  <si>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</si>
  <si>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</si>
  <si>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</si>
  <si>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</si>
  <si>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</si>
  <si>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</si>
  <si>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</si>
  <si>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</si>
  <si>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</si>
  <si>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</si>
  <si>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</si>
  <si>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</si>
  <si>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</si>
  <si>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</si>
  <si>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</si>
  <si>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</si>
  <si>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</si>
  <si>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</si>
  <si>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</si>
  <si>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</si>
  <si>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</si>
  <si>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</si>
  <si>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</si>
  <si>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</si>
  <si>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</si>
  <si>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</si>
  <si>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</si>
  <si>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</si>
  <si>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</si>
  <si>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</si>
  <si>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</si>
  <si>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</si>
  <si>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</si>
  <si>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</si>
  <si>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</si>
  <si>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</si>
  <si>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</si>
  <si>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</si>
  <si>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</si>
  <si>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</si>
  <si>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</si>
  <si>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</si>
  <si>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</si>
  <si>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</si>
  <si>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</si>
  <si>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</si>
  <si>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</si>
  <si>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</si>
  <si>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</si>
  <si>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</si>
  <si>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</si>
  <si>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</si>
  <si>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</si>
  <si>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</si>
  <si>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</si>
  <si>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</si>
  <si>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</si>
  <si>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</si>
  <si>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</si>
  <si>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</si>
  <si>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</si>
  <si>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</si>
  <si>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</si>
  <si>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</si>
  <si>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</si>
  <si>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</si>
  <si>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</si>
  <si>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</si>
  <si>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</si>
  <si>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</si>
  <si>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</si>
  <si>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</si>
  <si>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</si>
  <si>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</si>
  <si>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</si>
  <si>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</si>
  <si>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</si>
  <si>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</si>
  <si>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</si>
  <si>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</si>
  <si>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</si>
  <si>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</si>
  <si>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</si>
  <si>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</si>
  <si>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</si>
  <si>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</si>
  <si>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</si>
  <si>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</si>
  <si>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</si>
  <si>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</si>
  <si>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</si>
  <si>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</si>
  <si>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</si>
  <si>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</si>
  <si>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</si>
  <si>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</si>
  <si>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</si>
  <si>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</si>
  <si>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</si>
  <si>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</si>
  <si>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</si>
  <si>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</si>
  <si>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</si>
  <si>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</si>
  <si>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</si>
  <si>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</si>
  <si>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</si>
  <si>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</si>
  <si>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</si>
  <si>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</si>
  <si>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</si>
  <si>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</si>
  <si>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</si>
  <si>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</si>
  <si>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</si>
  <si>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</si>
  <si>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</si>
  <si>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</si>
  <si>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</si>
  <si>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</si>
  <si>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</si>
  <si>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</si>
  <si>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</si>
  <si>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</si>
  <si>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</si>
  <si>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</si>
  <si>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</si>
  <si>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</si>
  <si>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</si>
  <si>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</si>
  <si>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</si>
  <si>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</si>
  <si>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</si>
  <si>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</si>
  <si>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</si>
  <si>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</si>
  <si>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</si>
  <si>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</si>
  <si>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</si>
  <si>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</si>
  <si>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</si>
  <si>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</si>
  <si>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</si>
  <si>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</si>
  <si>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</si>
  <si>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</si>
  <si>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</si>
  <si>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</si>
  <si>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</si>
  <si>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</si>
  <si>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</si>
  <si>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</si>
  <si>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</si>
  <si>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</si>
  <si>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</si>
  <si>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</si>
  <si>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</si>
  <si>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</si>
  <si>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</si>
  <si>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</si>
  <si>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</si>
  <si>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</si>
  <si>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</si>
  <si>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</si>
  <si>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</si>
  <si>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</si>
  <si>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</si>
  <si>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</si>
  <si>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</si>
  <si>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</si>
  <si>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</si>
  <si>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</si>
  <si>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</si>
  <si>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</si>
  <si>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</si>
  <si>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</si>
  <si>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</si>
  <si>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</si>
  <si>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</si>
  <si>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</si>
  <si>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</si>
  <si>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</si>
  <si>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</si>
  <si>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</si>
  <si>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</si>
  <si>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</si>
  <si>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</si>
  <si>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</si>
  <si>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</si>
  <si>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</si>
  <si>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</si>
  <si>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</si>
  <si>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</si>
  <si>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</si>
  <si>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</si>
  <si>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</si>
  <si>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</si>
  <si>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</si>
  <si>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</si>
  <si>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</si>
  <si>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</si>
  <si>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</si>
  <si>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</si>
  <si>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</si>
  <si>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</si>
  <si>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</si>
  <si>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</si>
  <si>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</si>
  <si>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</si>
  <si>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</si>
  <si>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</si>
  <si>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</si>
  <si>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</si>
  <si>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</si>
  <si>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</si>
  <si>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</si>
  <si>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</si>
  <si>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</si>
  <si>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</si>
  <si>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</si>
  <si>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</si>
  <si>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</si>
  <si>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</si>
  <si>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</si>
  <si>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</si>
  <si>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</si>
  <si>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</si>
  <si>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</si>
  <si>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</si>
  <si>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</si>
  <si>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</si>
  <si>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</si>
  <si>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</si>
  <si>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</si>
  <si>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</si>
  <si>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</si>
  <si>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</si>
  <si>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</si>
  <si>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</si>
  <si>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</si>
  <si>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</si>
  <si>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</si>
  <si>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</si>
  <si>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</si>
  <si>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</si>
  <si>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</si>
  <si>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</si>
  <si>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</si>
  <si>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</si>
  <si>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</si>
  <si>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</si>
  <si>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</si>
  <si>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</si>
  <si>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</si>
  <si>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</si>
  <si>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</si>
  <si>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</si>
  <si>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</si>
  <si>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</si>
  <si>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</si>
  <si>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</si>
  <si>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</si>
  <si>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</si>
  <si>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</si>
  <si>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</si>
  <si>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</si>
  <si>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</si>
  <si>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</si>
  <si>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</si>
  <si>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</si>
  <si>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</si>
  <si>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</si>
  <si>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</si>
  <si>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</si>
  <si>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</si>
  <si>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</si>
  <si>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</si>
  <si>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</si>
  <si>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</si>
  <si>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</si>
  <si>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</si>
  <si>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</si>
  <si>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</si>
  <si>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</si>
  <si>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</si>
  <si>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</si>
  <si>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</si>
  <si>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</si>
  <si>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</si>
  <si>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</si>
  <si>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</si>
  <si>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</si>
  <si>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</si>
  <si>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</si>
  <si>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</si>
  <si>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</si>
  <si>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</si>
  <si>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</si>
  <si>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</si>
  <si>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</si>
  <si>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</si>
  <si>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</si>
  <si>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</si>
  <si>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</si>
  <si>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</si>
  <si>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</si>
  <si>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</si>
  <si>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</si>
  <si>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</si>
  <si>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</si>
  <si>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</si>
  <si>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</si>
  <si>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</si>
  <si>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</si>
  <si>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</si>
  <si>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</si>
  <si>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</si>
  <si>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</si>
  <si>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</si>
  <si>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</si>
  <si>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</si>
  <si>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</si>
  <si>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</si>
  <si>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</si>
  <si>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</si>
  <si>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</si>
  <si>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</si>
  <si>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</si>
  <si>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</si>
  <si>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</si>
  <si>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</si>
  <si>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</si>
  <si>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</si>
  <si>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</si>
  <si>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</si>
  <si>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</si>
  <si>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</si>
  <si>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</si>
  <si>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</si>
  <si>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</si>
  <si>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</si>
  <si>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</si>
  <si>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</si>
  <si>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</si>
  <si>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</si>
  <si>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</si>
  <si>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</si>
  <si>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</si>
  <si>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</si>
  <si>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</si>
  <si>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</si>
  <si>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</si>
  <si>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</si>
  <si>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</si>
  <si>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</si>
  <si>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</si>
  <si>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</si>
  <si>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</si>
  <si>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</si>
  <si>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</si>
  <si>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</si>
  <si>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</si>
  <si>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</si>
  <si>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</si>
  <si>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</si>
  <si>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</si>
  <si>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</si>
  <si>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</si>
  <si>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</si>
  <si>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</si>
  <si>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</si>
  <si>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</si>
  <si>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</si>
  <si>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</si>
  <si>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</si>
  <si>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</si>
  <si>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</si>
  <si>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</si>
  <si>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</si>
  <si>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</si>
  <si>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</si>
  <si>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</si>
  <si>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</si>
  <si>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</si>
  <si>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</si>
  <si>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</si>
  <si>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</si>
  <si>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</si>
  <si>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</si>
  <si>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</si>
  <si>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</si>
  <si>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</si>
  <si>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</si>
  <si>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</si>
  <si>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</si>
  <si>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</si>
  <si>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</si>
  <si>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</si>
  <si>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</si>
  <si>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</si>
  <si>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</si>
  <si>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</si>
  <si>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</si>
  <si>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</si>
  <si>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</si>
  <si>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</si>
  <si>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</si>
  <si>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</si>
  <si>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</si>
  <si>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</si>
  <si>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</si>
  <si>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</si>
  <si>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</si>
  <si>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</si>
  <si>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</si>
  <si>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</si>
  <si>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</si>
  <si>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</si>
  <si>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</si>
  <si>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</si>
  <si>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</si>
  <si>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</si>
  <si>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</si>
  <si>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</si>
  <si>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</si>
  <si>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</si>
  <si>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</si>
  <si>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</si>
  <si>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</si>
  <si>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</si>
  <si>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</si>
  <si>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</si>
  <si>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</si>
  <si>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</si>
  <si>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</si>
  <si>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</si>
  <si>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</si>
  <si>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</si>
  <si>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</si>
  <si>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</si>
  <si>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</si>
  <si>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</si>
  <si>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</si>
  <si>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</si>
  <si>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</si>
  <si>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</si>
  <si>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</si>
  <si>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</si>
  <si>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</si>
  <si>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</si>
  <si>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</si>
  <si>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</si>
  <si>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</si>
  <si>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</si>
  <si>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</si>
  <si>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</si>
  <si>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</si>
  <si>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</si>
  <si>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</si>
  <si>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</si>
  <si>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</si>
  <si>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</si>
  <si>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</si>
  <si>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</si>
  <si>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</si>
  <si>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</si>
  <si>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</si>
  <si>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</si>
  <si>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</si>
  <si>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</si>
  <si>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</si>
  <si>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</si>
  <si>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</si>
  <si>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</si>
  <si>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</si>
  <si>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</si>
  <si>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</si>
  <si>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</si>
  <si>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</si>
  <si>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</si>
  <si>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</si>
  <si>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</si>
  <si>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</si>
  <si>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</si>
  <si>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</si>
  <si>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</si>
  <si>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</si>
  <si>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</si>
  <si>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</si>
  <si>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</si>
  <si>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</si>
  <si>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</si>
  <si>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</si>
  <si>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</si>
  <si>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</si>
  <si>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</si>
  <si>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</si>
  <si>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</si>
  <si>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</si>
  <si>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</si>
  <si>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</si>
  <si>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</si>
  <si>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</si>
  <si>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</si>
  <si>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</si>
  <si>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</si>
  <si>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</si>
  <si>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</si>
  <si>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</si>
  <si>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</si>
  <si>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</si>
  <si>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</si>
  <si>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</si>
  <si>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</si>
  <si>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</si>
  <si>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</si>
  <si>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</si>
  <si>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</si>
  <si>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</si>
  <si>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</si>
  <si>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</si>
  <si>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</si>
  <si>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</si>
  <si>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</si>
  <si>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</si>
  <si>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</si>
  <si>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</si>
  <si>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</si>
  <si>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</si>
  <si>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</si>
  <si>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</si>
  <si>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</si>
  <si>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</si>
  <si>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</si>
  <si>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</si>
  <si>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</si>
  <si>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</si>
  <si>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</si>
  <si>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</si>
  <si>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</si>
  <si>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</si>
  <si>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</si>
  <si>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</si>
  <si>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</si>
  <si>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</si>
  <si>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</si>
  <si>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</si>
  <si>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</si>
  <si>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</si>
  <si>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</si>
  <si>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</si>
  <si>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</si>
  <si>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</si>
  <si>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</si>
  <si>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</si>
  <si>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</si>
  <si>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</si>
  <si>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</si>
  <si>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</si>
  <si>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</si>
  <si>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</si>
  <si>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</si>
  <si>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</si>
  <si>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</si>
  <si>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</si>
  <si>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</si>
  <si>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</si>
  <si>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</si>
  <si>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</si>
  <si>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</si>
  <si>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</si>
  <si>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</si>
  <si>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</si>
  <si>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</si>
  <si>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</si>
  <si>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</si>
  <si>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</si>
  <si>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</si>
  <si>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</si>
  <si>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</si>
  <si>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</si>
  <si>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</si>
  <si>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</si>
  <si>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</si>
  <si>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</si>
  <si>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</si>
  <si>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</si>
  <si>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</si>
  <si>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</si>
  <si>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</si>
  <si>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</si>
  <si>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</si>
  <si>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</si>
  <si>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</si>
  <si>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</si>
  <si>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</si>
  <si>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</si>
  <si>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</si>
  <si>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</si>
  <si>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</si>
  <si>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</si>
  <si>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</si>
  <si>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</si>
  <si>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</si>
  <si>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</si>
  <si>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</si>
  <si>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</si>
  <si>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</si>
  <si>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</si>
  <si>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</si>
  <si>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</si>
  <si>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</si>
  <si>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</si>
  <si>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</si>
  <si>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</si>
  <si>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</si>
  <si>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</si>
  <si>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</si>
  <si>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</si>
  <si>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</si>
  <si>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</si>
  <si>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</si>
  <si>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</si>
  <si>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</si>
  <si>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</si>
  <si>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</si>
  <si>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</si>
  <si>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</si>
  <si>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</si>
  <si>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</si>
  <si>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</si>
  <si>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</si>
  <si>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</si>
  <si>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</si>
  <si>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</si>
  <si>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</si>
  <si>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</si>
  <si>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</si>
  <si>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</si>
  <si>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</si>
  <si>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</si>
  <si>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</si>
  <si>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</si>
  <si>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</si>
  <si>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</si>
  <si>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</si>
  <si>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</si>
  <si>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</si>
  <si>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</si>
  <si>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</si>
  <si>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</si>
  <si>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</si>
  <si>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</si>
  <si>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</si>
  <si>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</si>
  <si>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</si>
  <si>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</si>
  <si>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</si>
  <si>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</si>
  <si>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</si>
  <si>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</si>
  <si>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</si>
  <si>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</si>
  <si>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</si>
  <si>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</si>
  <si>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</si>
  <si>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</si>
  <si>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</si>
  <si>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</si>
  <si>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</si>
  <si>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</si>
  <si>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</si>
  <si>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</si>
  <si>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</si>
  <si>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</si>
  <si>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</si>
  <si>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</si>
  <si>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</si>
  <si>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</si>
  <si>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</si>
  <si>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</si>
  <si>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</si>
  <si>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</si>
  <si>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</si>
  <si>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</si>
  <si>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</si>
  <si>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</si>
  <si>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</si>
  <si>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</si>
  <si>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</si>
  <si>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</si>
  <si>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</si>
  <si>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</si>
  <si>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</si>
  <si>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</si>
  <si>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</si>
  <si>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</si>
  <si>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</si>
  <si>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</si>
  <si>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</si>
  <si>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</si>
  <si>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</si>
  <si>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</si>
  <si>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</si>
  <si>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</si>
  <si>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</si>
  <si>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</si>
  <si>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</si>
  <si>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</si>
  <si>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</si>
  <si>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</si>
  <si>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</si>
  <si>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</si>
  <si>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</si>
  <si>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</si>
  <si>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</si>
  <si>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</si>
  <si>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</si>
  <si>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</si>
  <si>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</si>
  <si>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</si>
  <si>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</si>
  <si>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</si>
  <si>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</si>
  <si>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</si>
  <si>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</si>
  <si>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</si>
  <si>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</si>
  <si>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</si>
  <si>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</si>
  <si>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</si>
  <si>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</si>
  <si>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</si>
  <si>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</si>
  <si>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</si>
  <si>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</si>
  <si>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</si>
  <si>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</si>
  <si>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</si>
  <si>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</si>
  <si>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</si>
  <si>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</si>
  <si>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</si>
  <si>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</si>
  <si>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</si>
  <si>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</si>
  <si>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</si>
  <si>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</si>
  <si>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</si>
  <si>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</si>
  <si>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</si>
  <si>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</si>
  <si>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</si>
  <si>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</si>
  <si>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</si>
  <si>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</si>
  <si>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</si>
  <si>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</si>
  <si>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</si>
  <si>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</si>
  <si>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</si>
  <si>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</si>
  <si>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</si>
  <si>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</si>
  <si>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</si>
  <si>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</si>
  <si>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</si>
  <si>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</si>
  <si>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</si>
  <si>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</si>
  <si>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</si>
  <si>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</si>
  <si>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</si>
  <si>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</si>
  <si>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</si>
  <si>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</si>
  <si>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</si>
  <si>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</si>
  <si>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</si>
  <si>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</si>
  <si>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</si>
  <si>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</si>
  <si>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</si>
  <si>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</si>
  <si>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</si>
  <si>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</si>
  <si>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</si>
  <si>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</si>
  <si>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</si>
  <si>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</si>
  <si>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</si>
  <si>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</si>
  <si>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</si>
  <si>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</si>
  <si>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</si>
  <si>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</si>
  <si>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</si>
  <si>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</si>
  <si>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</si>
  <si>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</si>
  <si>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</si>
  <si>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</si>
  <si>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</si>
  <si>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</si>
  <si>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</si>
  <si>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</si>
  <si>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</si>
  <si>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</si>
  <si>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</si>
  <si>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</si>
  <si>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</si>
  <si>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</si>
  <si>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</si>
  <si>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</si>
  <si>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</si>
  <si>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</si>
  <si>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</si>
  <si>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</si>
  <si>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</si>
  <si>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</si>
  <si>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</si>
  <si>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</si>
  <si>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</si>
  <si>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</si>
  <si>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</si>
  <si>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</si>
  <si>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</si>
  <si>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</si>
  <si>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</si>
  <si>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</si>
  <si>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</si>
  <si>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</si>
  <si>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</si>
  <si>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</si>
  <si>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</si>
  <si>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</si>
  <si>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</si>
  <si>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</si>
  <si>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</si>
  <si>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</si>
  <si>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</si>
  <si>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</si>
  <si>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</si>
  <si>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</si>
  <si>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</si>
  <si>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</si>
  <si>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</si>
  <si>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</si>
  <si>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</si>
  <si>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</si>
  <si>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</si>
  <si>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</si>
  <si>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</si>
  <si>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</si>
  <si>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</si>
  <si>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</si>
  <si>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</si>
  <si>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</si>
  <si>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</si>
  <si>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</si>
  <si>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</si>
  <si>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</si>
  <si>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</si>
  <si>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</si>
  <si>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</si>
  <si>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</si>
  <si>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</si>
  <si>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</si>
  <si>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</si>
  <si>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</si>
  <si>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</si>
  <si>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</si>
  <si>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</si>
  <si>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</si>
  <si>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</si>
  <si>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</si>
  <si>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</si>
  <si>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</si>
  <si>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</si>
  <si>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</si>
  <si>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</si>
  <si>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</si>
  <si>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</si>
  <si>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</si>
  <si>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</si>
  <si>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</si>
  <si>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</si>
  <si>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</si>
  <si>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</si>
  <si>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</si>
  <si>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</si>
  <si>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</si>
  <si>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</si>
  <si>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</si>
  <si>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</si>
  <si>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</si>
  <si>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</si>
  <si>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</si>
  <si>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</si>
  <si>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</si>
  <si>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</si>
  <si>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</si>
  <si>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</si>
  <si>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</si>
  <si>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</si>
  <si>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</si>
  <si>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</si>
  <si>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</si>
  <si>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</si>
  <si>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</si>
  <si>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</si>
  <si>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</si>
  <si>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</si>
  <si>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</si>
  <si>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</si>
  <si>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</si>
  <si>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</si>
  <si>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</si>
  <si>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</si>
  <si>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</si>
  <si>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</si>
  <si>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</si>
  <si>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</si>
  <si>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</si>
  <si>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</si>
  <si>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</si>
  <si>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</si>
  <si>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</si>
  <si>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</si>
  <si>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</si>
  <si>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</si>
  <si>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</si>
  <si>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</si>
  <si>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</si>
  <si>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</si>
  <si>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</si>
  <si>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</si>
  <si>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</si>
  <si>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</si>
  <si>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</si>
  <si>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</si>
  <si>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</si>
  <si>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</si>
  <si>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</si>
  <si>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</si>
  <si>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</si>
  <si>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</si>
  <si>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</si>
  <si>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</si>
  <si>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</si>
  <si>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</si>
  <si>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</si>
  <si>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</si>
  <si>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</si>
  <si>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</si>
  <si>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</si>
  <si>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</si>
  <si>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</si>
  <si>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</si>
  <si>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</si>
  <si>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</si>
  <si>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</si>
  <si>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</si>
  <si>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</si>
  <si>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</si>
  <si>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</si>
  <si>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</si>
  <si>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</si>
  <si>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</si>
  <si>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</si>
  <si>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</si>
  <si>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</si>
  <si>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</si>
  <si>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</si>
  <si>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</si>
  <si>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</si>
  <si>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</si>
  <si>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</si>
  <si>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</si>
  <si>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</si>
  <si>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</si>
  <si>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</si>
  <si>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</si>
  <si>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</si>
  <si>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</si>
  <si>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</si>
  <si>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</si>
  <si>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</si>
  <si>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</si>
  <si>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</si>
  <si>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</si>
  <si>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</si>
  <si>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</si>
  <si>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</si>
  <si>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</si>
  <si>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</si>
  <si>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</si>
  <si>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</si>
  <si>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</si>
  <si>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</si>
  <si>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</si>
  <si>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</si>
  <si>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</si>
  <si>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</si>
  <si>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</si>
  <si>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</si>
  <si>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</si>
  <si>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</si>
  <si>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</si>
  <si>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</si>
  <si>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</si>
  <si>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</si>
  <si>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</si>
  <si>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</si>
  <si>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</si>
  <si>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</si>
  <si>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</si>
  <si>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</si>
  <si>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</si>
  <si>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</si>
  <si>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</si>
  <si>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</si>
  <si>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</si>
  <si>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</si>
  <si>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</si>
  <si>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</si>
  <si>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</si>
  <si>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</si>
  <si>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</si>
  <si>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</si>
  <si>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</si>
  <si>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</si>
  <si>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</si>
  <si>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</si>
  <si>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</si>
  <si>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</si>
  <si>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</si>
  <si>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</si>
  <si>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</si>
  <si>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</si>
  <si>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</si>
  <si>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</si>
  <si>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</si>
  <si>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</si>
  <si>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</si>
  <si>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</si>
  <si>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</si>
  <si>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</si>
  <si>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</si>
  <si>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</si>
  <si>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</si>
  <si>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</si>
  <si>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</si>
  <si>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</si>
  <si>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</si>
  <si>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</si>
  <si>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</si>
  <si>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</si>
  <si>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</si>
  <si>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</si>
  <si>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</si>
  <si>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</si>
  <si>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</si>
  <si>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</si>
  <si>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</si>
  <si>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</si>
  <si>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</si>
  <si>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</si>
  <si>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</si>
  <si>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</si>
  <si>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</si>
  <si>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</si>
  <si>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</si>
  <si>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</si>
  <si>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</si>
  <si>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</si>
  <si>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</si>
  <si>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</si>
  <si>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</si>
  <si>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</si>
  <si>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</si>
  <si>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</si>
  <si>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</si>
  <si>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</si>
  <si>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</si>
  <si>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</si>
  <si>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</si>
  <si>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</si>
  <si>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</si>
  <si>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</si>
  <si>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</si>
  <si>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</si>
  <si>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</si>
  <si>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</si>
  <si>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</si>
  <si>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</si>
  <si>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</si>
  <si>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</si>
  <si>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</si>
  <si>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</si>
  <si>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</si>
  <si>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</si>
  <si>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</si>
  <si>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</si>
  <si>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</si>
  <si>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</si>
  <si>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</si>
  <si>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</si>
  <si>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</si>
  <si>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</si>
  <si>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</si>
  <si>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</si>
  <si>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</si>
  <si>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</si>
  <si>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</si>
  <si>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</si>
  <si>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</si>
  <si>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</si>
  <si>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</si>
  <si>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</si>
  <si>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</si>
  <si>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</si>
  <si>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</si>
  <si>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</si>
  <si>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</si>
  <si>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</si>
  <si>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</si>
  <si>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</si>
  <si>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</si>
  <si>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</si>
  <si>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</si>
  <si>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</si>
  <si>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</si>
  <si>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</si>
  <si>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</si>
  <si>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</si>
  <si>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</si>
  <si>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</si>
  <si>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</si>
  <si>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</si>
  <si>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</si>
  <si>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</si>
  <si>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</si>
  <si>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</si>
  <si>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</si>
  <si>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</si>
  <si>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</si>
  <si>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</si>
  <si>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</si>
  <si>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</si>
  <si>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</si>
  <si>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</si>
  <si>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</si>
  <si>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</si>
  <si>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</si>
  <si>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</si>
  <si>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</si>
  <si>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</si>
  <si>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</si>
  <si>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</si>
  <si>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</si>
  <si>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</si>
  <si>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</si>
  <si>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</si>
  <si>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</si>
  <si>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</si>
  <si>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</si>
  <si>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</si>
  <si>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</si>
  <si>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</si>
  <si>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</si>
  <si>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</si>
  <si>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</si>
  <si>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</si>
  <si>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</si>
  <si>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</si>
  <si>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</si>
  <si>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</si>
  <si>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</si>
  <si>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</si>
  <si>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</si>
  <si>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</si>
  <si>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</si>
  <si>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</si>
  <si>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</si>
  <si>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</si>
  <si>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</si>
  <si>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</si>
  <si>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</si>
  <si>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</si>
  <si>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</si>
  <si>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</si>
  <si>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</si>
  <si>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</si>
  <si>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</si>
  <si>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</si>
  <si>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</si>
  <si>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</si>
  <si>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</si>
  <si>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</si>
  <si>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</si>
  <si>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</si>
  <si>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</si>
  <si>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</si>
  <si>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</si>
  <si>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</si>
  <si>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</si>
  <si>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</si>
  <si>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</si>
  <si>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</si>
  <si>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</si>
  <si>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</si>
  <si>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</si>
  <si>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</si>
  <si>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</si>
  <si>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</si>
  <si>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</si>
  <si>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</si>
  <si>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</si>
  <si>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</si>
  <si>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</si>
  <si>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</si>
  <si>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</si>
  <si>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</si>
  <si>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</si>
  <si>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</si>
  <si>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</si>
  <si>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</si>
  <si>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</si>
  <si>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</si>
  <si>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</si>
  <si>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</si>
  <si>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</si>
  <si>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</si>
  <si>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</si>
  <si>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</si>
  <si>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</si>
  <si>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</si>
  <si>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</si>
  <si>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</si>
  <si>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</si>
  <si>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</si>
  <si>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</si>
  <si>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</si>
  <si>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</si>
  <si>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</si>
  <si>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</si>
  <si>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</si>
  <si>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</si>
  <si>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</si>
  <si>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</si>
  <si>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</si>
  <si>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</si>
  <si>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</si>
  <si>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</si>
  <si>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</si>
  <si>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</si>
  <si>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</si>
  <si>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</si>
  <si>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</si>
  <si>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</si>
  <si>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</si>
  <si>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</si>
  <si>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</si>
  <si>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</si>
  <si>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</si>
  <si>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</si>
  <si>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</si>
  <si>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</si>
  <si>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</si>
  <si>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</si>
  <si>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</si>
  <si>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</si>
  <si>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</si>
  <si>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</si>
  <si>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</si>
  <si>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</si>
  <si>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</si>
  <si>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</si>
  <si>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</si>
  <si>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</si>
  <si>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</si>
  <si>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</si>
  <si>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</si>
  <si>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</si>
  <si>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</si>
  <si>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</si>
  <si>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</si>
  <si>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</si>
  <si>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</si>
  <si>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</si>
  <si>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</si>
  <si>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</si>
  <si>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</si>
  <si>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</si>
  <si>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</si>
  <si>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</si>
  <si>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</si>
  <si>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</si>
  <si>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</si>
  <si>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</si>
  <si>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</si>
  <si>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</si>
  <si>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</si>
  <si>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</si>
  <si>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</si>
  <si>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</si>
  <si>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</si>
  <si>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</si>
  <si>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</si>
  <si>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</si>
  <si>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</si>
  <si>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</si>
  <si>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</si>
  <si>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</si>
  <si>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</si>
  <si>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</si>
  <si>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</si>
  <si>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</si>
  <si>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</si>
  <si>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</si>
  <si>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</si>
  <si>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</si>
  <si>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</si>
  <si>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</si>
  <si>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</si>
  <si>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</si>
  <si>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</si>
  <si>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</si>
  <si>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</si>
  <si>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</si>
  <si>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</si>
  <si>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</si>
  <si>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</si>
  <si>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</si>
  <si>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</si>
  <si>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</si>
  <si>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</si>
  <si>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</si>
  <si>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</si>
  <si>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</si>
  <si>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</si>
  <si>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</si>
  <si>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</si>
  <si>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</si>
  <si>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</si>
  <si>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</si>
  <si>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</si>
  <si>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</si>
  <si>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</si>
  <si>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</si>
  <si>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</si>
  <si>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</si>
  <si>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</si>
  <si>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</si>
  <si>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</si>
  <si>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</si>
  <si>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</si>
  <si>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</si>
  <si>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</si>
  <si>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</si>
  <si>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</si>
  <si>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</si>
  <si>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</si>
  <si>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</si>
  <si>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</si>
  <si>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</si>
  <si>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</si>
  <si>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</si>
  <si>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</si>
  <si>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</si>
  <si>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</si>
  <si>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</si>
  <si>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</si>
  <si>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</si>
  <si>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</si>
  <si>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</si>
  <si>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</si>
  <si>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</si>
  <si>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</si>
  <si>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</si>
  <si>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</si>
  <si>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</si>
  <si>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</si>
  <si>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</si>
  <si>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</si>
  <si>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</si>
  <si>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</si>
  <si>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</si>
  <si>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</si>
  <si>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</si>
  <si>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</si>
  <si>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</si>
  <si>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</si>
  <si>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</si>
  <si>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</si>
  <si>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</si>
  <si>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</si>
  <si>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</si>
  <si>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</si>
  <si>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</si>
  <si>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</si>
  <si>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</si>
  <si>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</si>
  <si>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</si>
  <si>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</si>
  <si>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</si>
  <si>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</si>
  <si>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</si>
  <si>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</si>
  <si>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</si>
  <si>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</si>
  <si>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</si>
  <si>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</si>
  <si>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</si>
  <si>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</si>
  <si>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</si>
  <si>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</si>
  <si>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</si>
  <si>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</si>
  <si>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</si>
  <si>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</si>
  <si>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</si>
  <si>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</si>
  <si>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</si>
  <si>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</si>
  <si>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</si>
  <si>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</si>
  <si>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</si>
  <si>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</si>
  <si>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</si>
  <si>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</si>
  <si>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</si>
  <si>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</si>
  <si>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</si>
  <si>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</si>
  <si>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</si>
  <si>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</si>
  <si>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</si>
  <si>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</si>
  <si>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</si>
  <si>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</si>
  <si>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</si>
  <si>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</si>
  <si>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</si>
  <si>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</si>
  <si>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</si>
  <si>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</si>
  <si>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</si>
  <si>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</si>
  <si>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</si>
  <si>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</si>
  <si>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</si>
  <si>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</si>
  <si>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</si>
  <si>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</si>
  <si>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</si>
  <si>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</si>
  <si>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</si>
  <si>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</si>
  <si>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</si>
  <si>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</si>
  <si>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</si>
  <si>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</si>
  <si>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</si>
  <si>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</si>
  <si>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</si>
  <si>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</si>
  <si>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</si>
  <si>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</si>
  <si>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</si>
  <si>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</si>
  <si>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</si>
  <si>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</si>
  <si>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</si>
  <si>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</si>
  <si>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</si>
  <si>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</si>
  <si>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</si>
  <si>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</si>
  <si>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</si>
  <si>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</si>
  <si>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</si>
  <si>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</si>
  <si>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</si>
  <si>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</si>
  <si>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</si>
  <si>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</si>
  <si>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</si>
  <si>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</si>
  <si>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</si>
  <si>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</si>
  <si>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</si>
  <si>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</si>
  <si>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</si>
  <si>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</si>
  <si>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</si>
  <si>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</si>
  <si>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</si>
  <si>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</si>
  <si>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</si>
  <si>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</si>
  <si>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</si>
  <si>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</si>
  <si>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</si>
  <si>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</si>
  <si>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</si>
  <si>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</si>
  <si>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</si>
  <si>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</si>
  <si>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</si>
  <si>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</si>
  <si>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</si>
  <si>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</si>
  <si>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</si>
  <si>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</si>
  <si>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</si>
  <si>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</si>
  <si>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</si>
  <si>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</si>
  <si>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</si>
  <si>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</si>
  <si>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</si>
  <si>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</si>
  <si>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</si>
  <si>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</si>
  <si>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</si>
  <si>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</si>
  <si>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</si>
  <si>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</si>
  <si>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</si>
  <si>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</si>
  <si>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</si>
  <si>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</si>
  <si>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</si>
  <si>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</si>
  <si>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</si>
  <si>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</si>
  <si>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</si>
  <si>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</si>
  <si>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</si>
  <si>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</si>
  <si>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</si>
  <si>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</si>
  <si>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</si>
  <si>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</si>
  <si>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</si>
  <si>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</si>
  <si>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</si>
  <si>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</si>
  <si>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</si>
  <si>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</si>
  <si>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</si>
  <si>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</si>
  <si>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</si>
  <si>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</si>
  <si>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</si>
  <si>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</si>
  <si>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</si>
  <si>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</si>
  <si>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</si>
  <si>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</si>
  <si>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</si>
  <si>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</si>
  <si>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</si>
  <si>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</si>
  <si>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</si>
  <si>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</si>
  <si>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</si>
  <si>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</si>
  <si>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</si>
  <si>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</si>
  <si>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</si>
  <si>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</si>
  <si>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</si>
  <si>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</si>
  <si>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</si>
  <si>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</si>
  <si>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</si>
  <si>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</si>
  <si>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</si>
  <si>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</si>
  <si>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</si>
  <si>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</si>
  <si>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</si>
  <si>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</si>
  <si>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</si>
  <si>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</si>
  <si>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</si>
  <si>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</si>
  <si>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</si>
  <si>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</si>
  <si>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</si>
  <si>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</si>
  <si>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</si>
  <si>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</si>
  <si>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</si>
  <si>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</si>
  <si>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</si>
  <si>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</si>
  <si>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</si>
  <si>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</si>
  <si>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</si>
  <si>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</si>
  <si>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</si>
  <si>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</si>
  <si>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</si>
  <si>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</si>
  <si>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</si>
  <si>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</si>
  <si>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</si>
  <si>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</si>
  <si>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</si>
  <si>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</si>
  <si>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</si>
  <si>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</si>
  <si>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</si>
  <si>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</si>
  <si>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</si>
  <si>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</si>
  <si>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</si>
  <si>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</si>
  <si>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</si>
  <si>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</si>
  <si>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</si>
  <si>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</si>
  <si>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</si>
  <si>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</si>
  <si>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</si>
  <si>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</si>
  <si>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</si>
  <si>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</si>
  <si>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</si>
  <si>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</si>
  <si>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</si>
  <si>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</si>
  <si>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</si>
  <si>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</si>
  <si>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</si>
  <si>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</si>
  <si>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</si>
  <si>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</si>
  <si>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</si>
  <si>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</si>
  <si>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</si>
  <si>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</si>
  <si>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</si>
  <si>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</si>
  <si>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</si>
  <si>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</si>
  <si>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</si>
  <si>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</si>
  <si>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</si>
  <si>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</si>
  <si>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</si>
  <si>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</si>
  <si>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</si>
  <si>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</si>
  <si>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</si>
  <si>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</si>
  <si>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</si>
  <si>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</si>
  <si>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</si>
  <si>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</si>
  <si>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</si>
  <si>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</si>
  <si>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</si>
  <si>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</si>
  <si>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</si>
  <si>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</si>
  <si>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</si>
  <si>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</si>
  <si>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</si>
  <si>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</si>
  <si>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</si>
  <si>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</si>
  <si>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</si>
  <si>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</si>
  <si>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</si>
  <si>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</si>
  <si>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</si>
  <si>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</si>
  <si>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</si>
  <si>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</si>
  <si>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</si>
  <si>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</si>
  <si>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</si>
  <si>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</si>
  <si>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</si>
  <si>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</si>
  <si>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</si>
  <si>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</si>
  <si>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</si>
  <si>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</si>
  <si>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</si>
  <si>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</si>
  <si>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</si>
  <si>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</si>
  <si>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</si>
  <si>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</si>
  <si>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</si>
  <si>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</si>
  <si>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</si>
  <si>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</si>
  <si>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</si>
  <si>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</si>
  <si>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</si>
  <si>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</si>
  <si>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</si>
  <si>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</si>
  <si>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</si>
  <si>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</si>
  <si>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</si>
  <si>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</si>
  <si>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</si>
  <si>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</si>
  <si>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</si>
  <si>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</si>
  <si>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</si>
  <si>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</si>
  <si>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</si>
  <si>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</si>
  <si>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</si>
  <si>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</si>
  <si>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</si>
  <si>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</si>
  <si>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</si>
  <si>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</si>
  <si>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</si>
  <si>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</si>
  <si>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</si>
  <si>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</si>
  <si>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</si>
  <si>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</si>
  <si>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</si>
  <si>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</si>
  <si>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</si>
  <si>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</si>
  <si>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</si>
  <si>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</si>
  <si>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</si>
  <si>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</si>
  <si>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</si>
  <si>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</si>
  <si>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</si>
  <si>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</si>
  <si>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</si>
  <si>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</si>
  <si>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</si>
  <si>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</si>
  <si>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</si>
  <si>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</si>
  <si>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</si>
  <si>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</si>
  <si>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</si>
  <si>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</si>
  <si>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</si>
  <si>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</si>
  <si>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</si>
  <si>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</si>
  <si>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</si>
  <si>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</si>
  <si>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</si>
  <si>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</si>
  <si>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</si>
  <si>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</si>
  <si>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</si>
  <si>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</si>
  <si>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</si>
  <si>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</si>
  <si>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</si>
  <si>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</si>
  <si>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</si>
  <si>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</si>
  <si>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</si>
  <si>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</si>
  <si>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</si>
  <si>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</si>
  <si>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</si>
  <si>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</si>
  <si>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</si>
  <si>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</si>
  <si>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</si>
  <si>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</si>
  <si>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</si>
  <si>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</si>
  <si>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</si>
  <si>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</si>
  <si>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</si>
  <si>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</si>
  <si>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</si>
  <si>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</si>
  <si>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</si>
  <si>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</si>
  <si>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</si>
  <si>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</si>
  <si>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</si>
  <si>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</si>
  <si>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</si>
  <si>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</si>
  <si>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</si>
  <si>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</si>
  <si>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</si>
  <si>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</si>
  <si>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</si>
  <si>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</si>
  <si>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</si>
  <si>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</si>
  <si>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</si>
  <si>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</si>
  <si>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</si>
  <si>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</si>
  <si>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</si>
  <si>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</si>
  <si>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</si>
  <si>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</si>
  <si>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</si>
  <si>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</si>
  <si>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</si>
  <si>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</si>
  <si>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</si>
  <si>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</si>
  <si>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</si>
  <si>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</si>
  <si>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</si>
  <si>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</si>
  <si>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</si>
  <si>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</si>
  <si>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</si>
  <si>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</si>
  <si>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</si>
  <si>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</si>
  <si>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</si>
  <si>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</si>
  <si>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</si>
  <si>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</si>
  <si>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</si>
  <si>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</si>
  <si>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</si>
  <si>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</si>
  <si>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</si>
  <si>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</si>
  <si>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</si>
  <si>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</si>
  <si>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</si>
  <si>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</si>
  <si>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</si>
  <si>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</si>
  <si>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</si>
  <si>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</si>
  <si>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</si>
  <si>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</si>
  <si>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</si>
  <si>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</si>
  <si>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</si>
  <si>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</si>
  <si>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</si>
  <si>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</si>
  <si>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</si>
  <si>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</si>
  <si>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</si>
  <si>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</si>
  <si>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</si>
  <si>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</si>
  <si>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</si>
  <si>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</si>
  <si>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</si>
  <si>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</si>
  <si>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</si>
  <si>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</si>
  <si>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</si>
  <si>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</si>
  <si>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</si>
  <si>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</si>
  <si>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</si>
  <si>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</si>
  <si>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</si>
  <si>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</si>
  <si>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</si>
  <si>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</si>
  <si>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</si>
  <si>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</si>
  <si>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</si>
  <si>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</si>
  <si>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</si>
  <si>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</si>
  <si>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</si>
  <si>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</si>
  <si>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</si>
  <si>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</si>
  <si>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</si>
  <si>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</si>
  <si>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</si>
  <si>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</si>
  <si>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</si>
  <si>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</si>
  <si>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</si>
  <si>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</si>
  <si>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</si>
  <si>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</si>
  <si>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</si>
  <si>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</si>
  <si>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</si>
  <si>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</si>
  <si>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</si>
  <si>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</si>
  <si>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</si>
  <si>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</si>
  <si>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</si>
  <si>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</si>
  <si>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</si>
  <si>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</si>
  <si>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</si>
  <si>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</si>
  <si>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</si>
  <si>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</si>
  <si>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</si>
  <si>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</si>
  <si>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</si>
  <si>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</si>
  <si>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</si>
  <si>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</si>
  <si>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</si>
  <si>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</si>
  <si>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</si>
  <si>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</si>
  <si>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</si>
  <si>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</si>
  <si>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</si>
  <si>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</si>
  <si>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</si>
  <si>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</si>
  <si>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</si>
  <si>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</si>
  <si>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</si>
  <si>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</si>
  <si>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</si>
  <si>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</si>
  <si>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</si>
  <si>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</si>
  <si>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</si>
  <si>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</si>
  <si>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</si>
  <si>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</si>
  <si>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</si>
  <si>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</si>
  <si>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</si>
  <si>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</si>
  <si>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</si>
  <si>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</si>
  <si>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</si>
  <si>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</si>
  <si>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</si>
  <si>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</si>
  <si>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</si>
  <si>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</si>
  <si>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</si>
  <si>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</si>
  <si>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</si>
  <si>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</si>
  <si>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</si>
  <si>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</si>
  <si>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</si>
  <si>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</si>
  <si>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</si>
  <si>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</si>
  <si>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</si>
  <si>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</si>
  <si>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</si>
  <si>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</si>
  <si>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</si>
  <si>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</si>
  <si>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</si>
  <si>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</si>
  <si>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</si>
  <si>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</si>
  <si>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</si>
  <si>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</si>
  <si>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</si>
  <si>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</si>
  <si>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</si>
  <si>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</si>
  <si>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</si>
  <si>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</si>
  <si>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</si>
  <si>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</si>
  <si>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</si>
  <si>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</si>
  <si>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</si>
  <si>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</si>
  <si>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</si>
  <si>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</si>
  <si>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</si>
  <si>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</si>
  <si>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</si>
  <si>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</si>
  <si>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</si>
  <si>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</si>
  <si>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</si>
  <si>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</si>
  <si>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</si>
  <si>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</si>
  <si>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</si>
  <si>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</si>
  <si>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</si>
  <si>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</si>
  <si>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</si>
  <si>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</si>
  <si>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</si>
  <si>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</si>
  <si>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</si>
  <si>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</si>
  <si>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</si>
  <si>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</si>
  <si>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</si>
  <si>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</si>
  <si>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</si>
  <si>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</si>
  <si>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</si>
  <si>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</si>
  <si>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</si>
  <si>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</si>
  <si>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</si>
  <si>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</si>
  <si>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</si>
  <si>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</si>
  <si>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</si>
  <si>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</si>
  <si>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</si>
  <si>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</si>
  <si>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</si>
  <si>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</si>
  <si>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</si>
  <si>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</si>
  <si>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</si>
  <si>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</si>
  <si>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</si>
  <si>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</si>
  <si>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</si>
  <si>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</si>
  <si>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</si>
  <si>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</si>
  <si>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</si>
  <si>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</si>
  <si>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</si>
  <si>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</si>
  <si>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</si>
  <si>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</si>
  <si>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</si>
  <si>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</si>
  <si>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</si>
  <si>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</si>
  <si>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</si>
  <si>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</si>
  <si>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</si>
  <si>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</si>
  <si>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</si>
  <si>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</si>
  <si>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</si>
  <si>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</si>
  <si>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</si>
  <si>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</si>
  <si>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</si>
  <si>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</si>
  <si>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</si>
  <si>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</si>
  <si>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</si>
  <si>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</si>
  <si>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</si>
  <si>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</si>
  <si>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</si>
  <si>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</si>
  <si>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</si>
  <si>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</si>
  <si>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</si>
  <si>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</si>
  <si>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</si>
  <si>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</si>
  <si>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</si>
  <si>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</si>
  <si>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</si>
  <si>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</si>
  <si>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</si>
  <si>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</si>
  <si>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</si>
  <si>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</si>
  <si>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</si>
  <si>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</si>
  <si>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</si>
  <si>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</si>
  <si>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</si>
  <si>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</si>
  <si>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</si>
  <si>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</si>
  <si>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</si>
  <si>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</si>
  <si>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</si>
  <si>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</si>
  <si>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</si>
  <si>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</si>
  <si>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</si>
  <si>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</si>
  <si>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</si>
  <si>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</si>
  <si>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</si>
  <si>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</si>
  <si>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</si>
  <si>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</si>
  <si>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</si>
  <si>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</si>
  <si>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</si>
  <si>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</si>
  <si>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</si>
  <si>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</si>
  <si>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</si>
  <si>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</si>
  <si>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</si>
  <si>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</si>
  <si>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</si>
  <si>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</si>
  <si>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</si>
  <si>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</si>
  <si>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</si>
  <si>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</si>
  <si>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</si>
  <si>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</si>
  <si>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</si>
  <si>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</si>
  <si>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</si>
  <si>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</si>
  <si>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</si>
  <si>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</si>
  <si>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</si>
  <si>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</si>
  <si>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</si>
  <si>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</si>
  <si>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</si>
  <si>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</si>
  <si>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</si>
  <si>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</si>
  <si>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</si>
  <si>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</si>
  <si>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</si>
  <si>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</si>
  <si>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</si>
  <si>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</si>
  <si>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</si>
  <si>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</si>
  <si>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</si>
  <si>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</si>
  <si>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</si>
  <si>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</si>
  <si>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</si>
  <si>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</si>
  <si>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</si>
  <si>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</si>
  <si>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</si>
  <si>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</si>
  <si>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</si>
  <si>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</si>
  <si>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</si>
  <si>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</si>
  <si>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</si>
  <si>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</si>
  <si>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</si>
  <si>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</si>
  <si>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</si>
  <si>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</si>
  <si>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</si>
  <si>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</si>
  <si>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</si>
  <si>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</si>
  <si>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</si>
  <si>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</si>
  <si>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</si>
  <si>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</si>
  <si>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</si>
  <si>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</si>
  <si>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</si>
  <si>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</si>
  <si>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</si>
  <si>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</si>
  <si>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</si>
  <si>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</si>
  <si>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</si>
  <si>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</si>
  <si>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</si>
  <si>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</si>
  <si>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</si>
  <si>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</si>
  <si>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</si>
  <si>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</si>
  <si>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</si>
  <si>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</si>
  <si>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</si>
  <si>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</si>
  <si>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</si>
  <si>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</si>
  <si>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</si>
  <si>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</si>
  <si>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</si>
  <si>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</si>
  <si>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</si>
  <si>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</si>
  <si>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</si>
  <si>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</si>
  <si>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</si>
  <si>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</si>
  <si>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</si>
  <si>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</si>
  <si>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</si>
  <si>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</si>
  <si>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</si>
  <si>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</si>
  <si>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</si>
  <si>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</si>
  <si>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</si>
  <si>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</si>
  <si>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</si>
  <si>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</si>
  <si>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</si>
  <si>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</si>
  <si>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</si>
  <si>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</si>
  <si>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</si>
  <si>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</si>
  <si>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</si>
  <si>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</si>
  <si>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</si>
  <si>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</si>
  <si>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</si>
  <si>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</si>
  <si>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</si>
  <si>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</si>
  <si>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</si>
  <si>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</si>
  <si>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</si>
  <si>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</si>
  <si>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</si>
  <si>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</si>
  <si>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</si>
  <si>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</si>
  <si>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</si>
  <si>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</si>
  <si>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</si>
  <si>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</si>
  <si>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</si>
  <si>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</si>
  <si>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</si>
  <si>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</si>
  <si>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</si>
  <si>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</si>
  <si>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</si>
  <si>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</si>
  <si>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</si>
  <si>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</si>
  <si>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</si>
  <si>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</si>
  <si>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</si>
  <si>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</si>
  <si>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</si>
  <si>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</si>
  <si>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</si>
  <si>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</si>
  <si>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</si>
  <si>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</si>
  <si>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</si>
  <si>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</si>
  <si>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</si>
  <si>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</si>
  <si>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</si>
  <si>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</si>
  <si>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</si>
  <si>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</si>
  <si>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</si>
  <si>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</si>
  <si>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</si>
  <si>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</si>
  <si>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</si>
  <si>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</si>
  <si>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</si>
  <si>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</si>
  <si>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</si>
  <si>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</si>
  <si>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</si>
  <si>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</si>
  <si>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</si>
  <si>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</si>
  <si>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</si>
  <si>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</si>
  <si>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</si>
  <si>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</si>
  <si>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</si>
  <si>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</si>
  <si>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</si>
  <si>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</si>
  <si>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</si>
  <si>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</si>
  <si>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</si>
  <si>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</si>
  <si>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</si>
  <si>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</si>
  <si>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</si>
  <si>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</si>
  <si>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</si>
  <si>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</si>
  <si>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</si>
  <si>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</si>
  <si>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</si>
  <si>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</si>
  <si>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</si>
  <si>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</si>
  <si>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</si>
  <si>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</si>
  <si>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</si>
  <si>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</si>
  <si>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</si>
  <si>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</si>
  <si>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</si>
  <si>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</si>
  <si>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</si>
  <si>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</si>
  <si>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</si>
  <si>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</si>
  <si>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</si>
  <si>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</si>
  <si>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</si>
  <si>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</si>
  <si>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</si>
  <si>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</si>
  <si>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</si>
  <si>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</si>
  <si>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</si>
  <si>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</si>
  <si>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</si>
  <si>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</si>
  <si>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</si>
  <si>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</si>
  <si>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</si>
  <si>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</si>
  <si>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</si>
  <si>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</si>
  <si>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</si>
  <si>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</si>
  <si>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</si>
  <si>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</si>
  <si>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</si>
  <si>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</si>
  <si>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</si>
  <si>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</si>
  <si>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</si>
  <si>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</si>
  <si>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</si>
  <si>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</si>
  <si>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</si>
  <si>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</si>
  <si>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</si>
  <si>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</si>
  <si>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</si>
  <si>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</si>
  <si>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</si>
  <si>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</si>
  <si>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</si>
  <si>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</si>
  <si>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</si>
  <si>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</si>
  <si>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</si>
  <si>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</si>
  <si>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</si>
  <si>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</si>
  <si>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</si>
  <si>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</si>
  <si>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</si>
  <si>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</si>
  <si>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</si>
  <si>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</si>
  <si>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</si>
  <si>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</si>
  <si>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</si>
  <si>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</si>
  <si>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</si>
  <si>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</si>
  <si>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</si>
  <si>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</si>
  <si>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</si>
  <si>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</si>
  <si>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</si>
  <si>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</si>
  <si>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</si>
  <si>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</si>
  <si>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</si>
  <si>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</si>
  <si>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</si>
  <si>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</si>
  <si>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</si>
  <si>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</si>
  <si>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</si>
  <si>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</si>
  <si>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</si>
  <si>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</si>
  <si>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</si>
  <si>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</si>
  <si>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</si>
  <si>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</si>
  <si>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</si>
  <si>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</si>
  <si>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</si>
  <si>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</si>
  <si>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</si>
  <si>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</si>
  <si>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</si>
  <si>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</si>
  <si>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</si>
  <si>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</si>
  <si>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</si>
  <si>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</si>
  <si>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</si>
  <si>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</si>
  <si>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</si>
  <si>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</si>
  <si>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</si>
  <si>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</si>
  <si>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</si>
  <si>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</si>
  <si>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</si>
  <si>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</si>
  <si>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</si>
  <si>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</si>
  <si>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</si>
  <si>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</si>
  <si>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</si>
  <si>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</si>
  <si>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</si>
  <si>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</si>
  <si>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</si>
  <si>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</si>
  <si>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</si>
  <si>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</si>
  <si>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</si>
  <si>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</si>
  <si>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</si>
  <si>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</si>
  <si>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</si>
  <si>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</si>
  <si>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</si>
  <si>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</si>
  <si>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</si>
  <si>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</si>
  <si>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</si>
  <si>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</si>
  <si>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</si>
  <si>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</si>
  <si>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</si>
  <si>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</si>
  <si>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</si>
  <si>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</si>
  <si>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</si>
  <si>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</si>
  <si>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</si>
  <si>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</si>
  <si>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</si>
  <si>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</si>
  <si>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</si>
  <si>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</si>
  <si>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</si>
  <si>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</si>
  <si>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</si>
  <si>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</si>
  <si>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</si>
  <si>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</si>
  <si>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</si>
  <si>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</si>
  <si>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</si>
  <si>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</si>
  <si>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</si>
  <si>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</si>
  <si>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</si>
  <si>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</si>
  <si>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</si>
  <si>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</si>
  <si>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</si>
  <si>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</si>
  <si>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</si>
  <si>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</si>
  <si>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</si>
  <si>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</si>
  <si>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</si>
  <si>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</si>
  <si>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</si>
  <si>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</si>
  <si>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</si>
  <si>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</si>
  <si>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</si>
  <si>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</si>
  <si>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</si>
  <si>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</si>
  <si>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</si>
  <si>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</si>
  <si>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</si>
  <si>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</si>
  <si>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</si>
  <si>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</si>
  <si>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</si>
  <si>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</si>
  <si>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</si>
  <si>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</si>
  <si>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</si>
  <si>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</si>
  <si>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</si>
  <si>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</si>
  <si>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</si>
  <si>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</si>
  <si>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</si>
  <si>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</si>
  <si>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</si>
  <si>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</si>
  <si>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</si>
  <si>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</si>
  <si>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</si>
  <si>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</si>
  <si>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</si>
  <si>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</si>
  <si>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</si>
  <si>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</si>
  <si>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</si>
  <si>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</si>
  <si>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</si>
  <si>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</si>
  <si>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</si>
  <si>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</si>
  <si>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</si>
  <si>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</si>
  <si>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</si>
  <si>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</si>
  <si>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</si>
  <si>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</si>
  <si>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</si>
  <si>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</si>
  <si>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</si>
  <si>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</si>
  <si>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</si>
  <si>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</si>
  <si>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</si>
  <si>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</si>
  <si>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</si>
  <si>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</si>
  <si>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</si>
  <si>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</si>
  <si>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</si>
  <si>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</si>
  <si>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</si>
  <si>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</si>
  <si>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</si>
  <si>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</si>
  <si>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</si>
  <si>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</si>
  <si>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</si>
  <si>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</si>
  <si>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</si>
  <si>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</si>
  <si>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</si>
  <si>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</si>
  <si>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</si>
  <si>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</si>
  <si>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</si>
  <si>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</si>
  <si>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</si>
  <si>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</si>
  <si>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</si>
  <si>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</si>
  <si>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</si>
  <si>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</si>
  <si>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</si>
  <si>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</si>
  <si>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</si>
  <si>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</si>
  <si>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</si>
  <si>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</si>
  <si>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</si>
  <si>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</si>
  <si>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</si>
  <si>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</si>
  <si>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</si>
  <si>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</si>
  <si>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</si>
  <si>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</si>
  <si>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</si>
  <si>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</si>
  <si>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</si>
  <si>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</si>
  <si>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</si>
  <si>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</si>
  <si>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</si>
  <si>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</si>
  <si>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</si>
  <si>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</si>
  <si>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</si>
  <si>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</si>
  <si>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</si>
  <si>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</si>
  <si>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</si>
  <si>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</si>
  <si>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</si>
  <si>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</si>
  <si>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</si>
  <si>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</si>
  <si>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</si>
  <si>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</si>
  <si>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</si>
  <si>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</si>
  <si>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</si>
  <si>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</si>
  <si>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</si>
  <si>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</si>
  <si>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</si>
  <si>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</si>
  <si>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</si>
  <si>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</si>
  <si>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</si>
  <si>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</si>
  <si>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</si>
  <si>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</si>
  <si>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</si>
  <si>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</si>
  <si>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</si>
  <si>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</si>
  <si>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</si>
  <si>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</si>
  <si>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</si>
  <si>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</si>
  <si>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</si>
  <si>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</si>
  <si>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</si>
  <si>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</si>
  <si>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</si>
  <si>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</si>
  <si>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</si>
  <si>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</si>
  <si>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</si>
  <si>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</si>
  <si>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</si>
  <si>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</si>
  <si>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</si>
  <si>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</si>
  <si>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</si>
  <si>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</si>
  <si>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</si>
  <si>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</si>
  <si>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</si>
  <si>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</si>
  <si>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</si>
  <si>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</si>
  <si>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</si>
  <si>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</si>
  <si>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</si>
  <si>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</si>
  <si>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</si>
  <si>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</si>
  <si>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</si>
  <si>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</si>
  <si>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</si>
  <si>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</si>
  <si>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</si>
  <si>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</si>
  <si>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</si>
  <si>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</si>
  <si>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</si>
  <si>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</si>
  <si>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</si>
  <si>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</si>
  <si>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</si>
  <si>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</si>
  <si>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</si>
  <si>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</si>
  <si>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</si>
  <si>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</si>
  <si>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</si>
  <si>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</si>
  <si>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</si>
  <si>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</si>
  <si>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</si>
  <si>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</si>
  <si>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</si>
  <si>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</si>
  <si>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</si>
  <si>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</si>
  <si>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</si>
  <si>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</si>
  <si>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</si>
  <si>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</si>
  <si>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</si>
  <si>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</si>
  <si>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</si>
  <si>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</si>
  <si>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</si>
  <si>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</si>
  <si>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</si>
  <si>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</si>
  <si>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</si>
  <si>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</si>
  <si>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</si>
  <si>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</si>
  <si>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</si>
  <si>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</si>
  <si>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</si>
  <si>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</si>
  <si>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</si>
  <si>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</si>
  <si>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</si>
  <si>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</si>
  <si>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</si>
  <si>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</si>
  <si>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</si>
  <si>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</si>
  <si>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</si>
  <si>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</si>
  <si>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</si>
  <si>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</si>
  <si>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</si>
  <si>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</si>
  <si>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</si>
  <si>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</si>
  <si>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</si>
  <si>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</si>
  <si>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</si>
  <si>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</si>
  <si>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</si>
  <si>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</si>
  <si>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</si>
  <si>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</si>
  <si>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</si>
  <si>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</si>
  <si>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</si>
  <si>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</si>
  <si>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</si>
  <si>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</si>
  <si>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</si>
  <si>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</si>
  <si>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</si>
  <si>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</si>
  <si>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</si>
  <si>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</si>
  <si>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</si>
  <si>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</si>
  <si>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</si>
  <si>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</si>
  <si>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</si>
  <si>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</si>
  <si>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</si>
  <si>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</si>
  <si>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</si>
  <si>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</si>
  <si>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</si>
  <si>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</si>
  <si>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</si>
  <si>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</si>
  <si>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</si>
  <si>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</si>
  <si>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</si>
  <si>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</si>
  <si>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</si>
  <si>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</si>
  <si>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</si>
  <si>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</si>
  <si>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</si>
  <si>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</si>
  <si>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</si>
  <si>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</si>
  <si>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</si>
  <si>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</si>
  <si>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</si>
  <si>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</si>
  <si>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</si>
  <si>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</si>
  <si>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</si>
  <si>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</si>
  <si>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</si>
  <si>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</si>
  <si>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</si>
  <si>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</si>
  <si>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</si>
  <si>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</si>
  <si>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</si>
  <si>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</si>
  <si>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</si>
  <si>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</si>
  <si>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</si>
  <si>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</si>
  <si>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</si>
  <si>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</si>
  <si>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</si>
  <si>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</si>
  <si>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</si>
  <si>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</si>
  <si>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</si>
  <si>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</si>
  <si>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</si>
  <si>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</si>
  <si>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</si>
  <si>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</si>
  <si>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</si>
  <si>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</si>
  <si>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</si>
  <si>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</si>
  <si>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</si>
  <si>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</si>
  <si>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</si>
  <si>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</si>
  <si>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</si>
  <si>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</si>
  <si>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</si>
  <si>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</si>
  <si>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</si>
  <si>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</si>
  <si>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</si>
  <si>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</si>
  <si>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</si>
  <si>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</si>
  <si>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</si>
  <si>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</si>
  <si>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</si>
  <si>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</si>
  <si>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</si>
  <si>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</si>
  <si>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</si>
  <si>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</si>
  <si>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</si>
  <si>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</si>
  <si>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</si>
  <si>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</si>
  <si>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</si>
  <si>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</si>
  <si>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</si>
  <si>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</si>
  <si>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</si>
  <si>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</si>
  <si>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</si>
  <si>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</si>
  <si>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</si>
  <si>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</si>
  <si>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</si>
  <si>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</si>
  <si>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</si>
  <si>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</si>
  <si>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</si>
  <si>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</si>
  <si>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</si>
  <si>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</si>
  <si>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</si>
  <si>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</si>
  <si>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</si>
  <si>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</si>
  <si>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</si>
  <si>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</si>
  <si>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</si>
  <si>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</si>
  <si>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</si>
  <si>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</si>
  <si>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</si>
  <si>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</si>
  <si>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</si>
  <si>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</si>
  <si>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</si>
  <si>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</si>
  <si>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</si>
  <si>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</si>
  <si>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</si>
  <si>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</si>
  <si>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</si>
  <si>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</si>
  <si>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</si>
  <si>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</si>
  <si>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</si>
  <si>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</si>
  <si>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</si>
  <si>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</si>
  <si>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</si>
  <si>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</si>
  <si>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</si>
  <si>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</si>
  <si>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</si>
  <si>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</si>
  <si>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</si>
  <si>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</si>
  <si>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</si>
  <si>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</si>
  <si>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</si>
  <si>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</si>
  <si>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</si>
  <si>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</si>
  <si>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</si>
  <si>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</si>
  <si>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</si>
  <si>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</si>
  <si>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</si>
  <si>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</si>
  <si>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</si>
  <si>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</si>
  <si>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</si>
  <si>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</si>
  <si>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</si>
  <si>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</si>
  <si>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</si>
  <si>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</si>
  <si>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</si>
  <si>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</si>
  <si>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</si>
  <si>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</si>
  <si>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</si>
  <si>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</si>
  <si>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</si>
  <si>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</si>
  <si>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</si>
  <si>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</si>
  <si>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</si>
  <si>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</si>
  <si>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</si>
  <si>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</si>
  <si>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</si>
  <si>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</si>
  <si>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</si>
  <si>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</si>
  <si>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</si>
  <si>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</si>
  <si>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</si>
  <si>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</si>
  <si>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</si>
  <si>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</si>
  <si>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</si>
  <si>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</si>
  <si>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</si>
  <si>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</si>
  <si>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</si>
  <si>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</si>
  <si>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</si>
  <si>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</si>
  <si>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</si>
  <si>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</si>
  <si>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</si>
  <si>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</si>
  <si>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</si>
  <si>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</si>
  <si>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</si>
  <si>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</si>
  <si>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</si>
  <si>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</si>
  <si>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</si>
  <si>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</si>
  <si>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</si>
  <si>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</si>
  <si>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</si>
  <si>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</si>
  <si>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</si>
  <si>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</si>
  <si>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</si>
  <si>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</si>
  <si>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</si>
  <si>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</si>
  <si>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</si>
  <si>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</si>
  <si>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</si>
  <si>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</si>
  <si>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</si>
  <si>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</si>
  <si>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</si>
  <si>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</si>
  <si>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</si>
  <si>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</si>
  <si>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</si>
  <si>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</si>
  <si>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</si>
  <si>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</si>
  <si>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</si>
  <si>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</si>
  <si>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</si>
  <si>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</si>
  <si>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</si>
  <si>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</si>
  <si>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</si>
  <si>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</si>
  <si>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</si>
  <si>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</si>
  <si>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</si>
  <si>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</si>
  <si>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</si>
  <si>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</si>
  <si>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</si>
  <si>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</si>
  <si>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</si>
  <si>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</si>
  <si>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</si>
  <si>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</si>
  <si>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</si>
  <si>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</si>
  <si>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</si>
  <si>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</si>
  <si>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</si>
  <si>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</si>
  <si>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</si>
  <si>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</si>
  <si>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</si>
  <si>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</si>
  <si>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</si>
  <si>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</si>
  <si>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</si>
  <si>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</si>
  <si>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</si>
  <si>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</si>
  <si>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</si>
  <si>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</si>
  <si>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</si>
  <si>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</si>
  <si>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</si>
  <si>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</si>
  <si>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</si>
  <si>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</si>
  <si>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</si>
  <si>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</si>
  <si>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</si>
  <si>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</si>
  <si>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</si>
  <si>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</si>
  <si>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</si>
  <si>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</si>
  <si>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</si>
  <si>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</si>
  <si>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</si>
  <si>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</si>
  <si>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</si>
  <si>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</si>
  <si>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</si>
  <si>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</si>
  <si>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</si>
  <si>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</si>
  <si>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</si>
  <si>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</si>
  <si>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</si>
  <si>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</si>
  <si>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</si>
  <si>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</si>
  <si>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</si>
  <si>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</si>
  <si>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</si>
  <si>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</si>
  <si>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</si>
  <si>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</si>
  <si>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</si>
  <si>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</si>
  <si>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</si>
  <si>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</si>
  <si>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</si>
  <si>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</si>
  <si>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</si>
  <si>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</si>
  <si>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</si>
  <si>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</si>
  <si>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</si>
  <si>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</si>
  <si>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</si>
  <si>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</si>
  <si>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</si>
  <si>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</si>
  <si>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</si>
  <si>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</si>
  <si>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</si>
  <si>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</si>
  <si>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</si>
  <si>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</si>
  <si>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</si>
  <si>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</si>
  <si>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</si>
  <si>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</si>
  <si>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</si>
  <si>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</si>
  <si>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</si>
  <si>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</si>
  <si>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</si>
  <si>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</si>
  <si>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</si>
  <si>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</si>
  <si>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</si>
  <si>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</si>
  <si>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</si>
  <si>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</si>
  <si>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</si>
  <si>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</si>
  <si>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</si>
  <si>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</si>
  <si>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</si>
  <si>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</si>
  <si>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</si>
  <si>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</si>
  <si>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</si>
  <si>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</si>
  <si>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</si>
  <si>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</si>
  <si>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</si>
  <si>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</si>
  <si>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</si>
  <si>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</si>
  <si>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</si>
  <si>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</si>
  <si>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</si>
  <si>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</si>
  <si>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</si>
  <si>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</si>
  <si>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</si>
  <si>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</si>
  <si>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</si>
  <si>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</si>
  <si>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</si>
  <si>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</si>
  <si>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</si>
  <si>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</si>
  <si>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</si>
  <si>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</si>
  <si>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</si>
  <si>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</si>
  <si>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</si>
  <si>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</si>
  <si>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</si>
  <si>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</si>
  <si>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</si>
  <si>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</si>
  <si>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</si>
  <si>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</si>
  <si>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</si>
  <si>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</si>
  <si>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</si>
  <si>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</si>
  <si>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</si>
  <si>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</si>
  <si>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</si>
  <si>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</si>
  <si>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</si>
  <si>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</si>
  <si>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</si>
  <si>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</si>
  <si>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</si>
  <si>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</si>
  <si>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</si>
  <si>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</si>
  <si>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</si>
  <si>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</si>
  <si>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</si>
  <si>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</si>
  <si>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</si>
  <si>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</si>
  <si>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</si>
  <si>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</si>
  <si>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</si>
  <si>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</si>
  <si>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</si>
  <si>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</si>
  <si>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</si>
  <si>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</si>
  <si>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</si>
  <si>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</si>
  <si>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</si>
  <si>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</si>
  <si>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</si>
  <si>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</si>
  <si>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</si>
  <si>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</si>
  <si>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</si>
  <si>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</si>
  <si>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</si>
  <si>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</si>
  <si>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</si>
  <si>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</si>
  <si>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</si>
  <si>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</si>
  <si>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</si>
  <si>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</si>
  <si>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</si>
  <si>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</si>
  <si>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</si>
  <si>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</si>
  <si>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</si>
  <si>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</si>
  <si>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</si>
  <si>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</si>
  <si>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</si>
  <si>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</si>
  <si>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</si>
  <si>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</si>
  <si>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</si>
  <si>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</si>
  <si>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</si>
  <si>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</si>
  <si>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</si>
  <si>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</si>
  <si>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</si>
  <si>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</si>
  <si>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</si>
  <si>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</si>
  <si>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</si>
  <si>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</si>
  <si>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</si>
  <si>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</si>
  <si>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</si>
  <si>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</si>
  <si>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</si>
  <si>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</si>
  <si>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</si>
  <si>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</si>
  <si>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</si>
  <si>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</si>
  <si>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</si>
  <si>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</si>
  <si>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</si>
  <si>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</si>
  <si>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</si>
  <si>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</si>
  <si>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</si>
  <si>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</si>
  <si>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</si>
  <si>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</si>
  <si>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</si>
  <si>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</si>
  <si>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</si>
  <si>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</si>
  <si>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</si>
  <si>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</si>
  <si>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</si>
  <si>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</si>
  <si>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</si>
  <si>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</si>
  <si>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</si>
  <si>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</si>
  <si>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</si>
  <si>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</si>
  <si>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</si>
  <si>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</si>
  <si>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</si>
  <si>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</si>
  <si>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</si>
  <si>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</si>
  <si>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</si>
  <si>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</si>
  <si>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</si>
  <si>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</si>
  <si>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</si>
  <si>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</si>
  <si>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</si>
  <si>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</si>
  <si>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</si>
  <si>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</si>
  <si>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</si>
  <si>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</si>
  <si>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</si>
  <si>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</si>
  <si>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</si>
  <si>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</si>
  <si>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</si>
  <si>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</si>
  <si>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</si>
  <si>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</si>
  <si>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</si>
  <si>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</si>
  <si>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</si>
  <si>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</si>
  <si>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</si>
  <si>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</si>
  <si>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</si>
  <si>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</si>
  <si>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</si>
  <si>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</si>
  <si>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</si>
  <si>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</si>
  <si>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</si>
  <si>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</si>
  <si>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</si>
  <si>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</si>
  <si>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</si>
  <si>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</si>
  <si>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</si>
  <si>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</si>
  <si>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</si>
  <si>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</si>
  <si>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</si>
  <si>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</si>
  <si>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</si>
  <si>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</si>
  <si>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</si>
  <si>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</si>
  <si>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</si>
  <si>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</si>
  <si>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</si>
  <si>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</si>
  <si>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</si>
  <si>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</si>
  <si>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</si>
  <si>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</si>
  <si>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</si>
  <si>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</si>
  <si>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</si>
  <si>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</si>
  <si>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</si>
  <si>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</si>
  <si>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</si>
  <si>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</si>
  <si>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</si>
  <si>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</si>
  <si>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</si>
  <si>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</si>
  <si>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</si>
  <si>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</si>
  <si>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</si>
  <si>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</si>
  <si>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</si>
  <si>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</si>
  <si>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</si>
  <si>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</si>
  <si>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</si>
  <si>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</si>
  <si>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</si>
  <si>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</si>
  <si>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</si>
  <si>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</si>
  <si>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</si>
  <si>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</si>
  <si>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</si>
  <si>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</si>
  <si>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</si>
  <si>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</si>
  <si>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</si>
  <si>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</si>
  <si>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</si>
  <si>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</si>
  <si>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</si>
  <si>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</si>
  <si>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</si>
  <si>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</si>
  <si>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</si>
  <si>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</si>
  <si>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</si>
  <si>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</si>
  <si>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</si>
  <si>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</si>
  <si>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</si>
  <si>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</si>
  <si>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</si>
  <si>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</si>
  <si>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</si>
  <si>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</si>
  <si>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</si>
  <si>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</si>
  <si>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</si>
  <si>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</si>
  <si>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</si>
  <si>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</si>
  <si>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</si>
  <si>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</si>
  <si>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</si>
  <si>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</si>
  <si>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</si>
  <si>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</si>
  <si>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</si>
  <si>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</si>
  <si>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</si>
  <si>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</si>
  <si>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</si>
  <si>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</si>
  <si>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</si>
  <si>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</si>
  <si>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</si>
  <si>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</si>
  <si>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</si>
  <si>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</si>
  <si>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</si>
  <si>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</si>
  <si>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</si>
  <si>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</si>
  <si>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</si>
  <si>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</si>
  <si>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</si>
  <si>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</si>
  <si>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</si>
  <si>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</si>
  <si>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</si>
  <si>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</si>
  <si>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</si>
  <si>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</si>
  <si>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</si>
  <si>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</si>
  <si>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</si>
  <si>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</si>
  <si>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</si>
  <si>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</si>
  <si>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</si>
  <si>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</si>
  <si>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</si>
  <si>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</si>
  <si>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</si>
  <si>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</si>
  <si>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</si>
  <si>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</si>
  <si>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</si>
  <si>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</si>
  <si>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</si>
  <si>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</si>
  <si>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</si>
  <si>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</si>
  <si>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</si>
  <si>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</si>
  <si>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</si>
  <si>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</si>
  <si>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</si>
  <si>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</si>
  <si>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</si>
  <si>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</si>
  <si>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</si>
  <si>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</si>
  <si>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</si>
  <si>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</si>
  <si>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</si>
  <si>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</si>
  <si>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</si>
  <si>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</si>
  <si>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</si>
  <si>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</si>
  <si>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</si>
  <si>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</si>
  <si>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</si>
  <si>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</si>
  <si>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</si>
  <si>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</si>
  <si>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</si>
  <si>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</si>
  <si>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</si>
  <si>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</si>
  <si>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</si>
  <si>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</si>
  <si>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</si>
  <si>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</si>
  <si>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</si>
  <si>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</si>
  <si>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</si>
  <si>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</si>
  <si>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</si>
  <si>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</si>
  <si>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</si>
  <si>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</si>
  <si>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</si>
  <si>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</si>
  <si>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</si>
  <si>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</si>
  <si>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</si>
  <si>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</si>
  <si>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</si>
  <si>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</si>
  <si>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</si>
  <si>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</si>
  <si>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</si>
  <si>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</si>
  <si>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</si>
  <si>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</si>
  <si>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</si>
  <si>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</si>
  <si>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</si>
  <si>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</si>
  <si>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</si>
  <si>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</si>
  <si>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</si>
  <si>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</si>
  <si>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</si>
  <si>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</si>
  <si>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</si>
  <si>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</si>
  <si>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</si>
  <si>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</si>
  <si>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</si>
  <si>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</si>
  <si>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</si>
  <si>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</si>
  <si>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</si>
  <si>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</si>
  <si>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</si>
  <si>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</si>
  <si>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</si>
  <si>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</si>
  <si>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</si>
  <si>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</si>
  <si>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</si>
  <si>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</si>
  <si>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</si>
  <si>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</si>
  <si>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</si>
  <si>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</si>
  <si>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</si>
  <si>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</si>
  <si>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</si>
  <si>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</si>
  <si>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</si>
  <si>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</si>
  <si>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</si>
  <si>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</si>
  <si>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</si>
  <si>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</si>
  <si>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</si>
  <si>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</si>
  <si>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</si>
  <si>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</si>
  <si>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</si>
  <si>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</si>
  <si>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</si>
  <si>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</si>
  <si>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</si>
  <si>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</si>
  <si>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</si>
  <si>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</si>
  <si>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</si>
  <si>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</si>
  <si>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</si>
  <si>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</si>
  <si>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</si>
  <si>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</si>
  <si>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</si>
  <si>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</si>
  <si>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</si>
  <si>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</si>
  <si>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</si>
  <si>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</si>
  <si>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</si>
  <si>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</si>
  <si>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</si>
  <si>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</si>
  <si>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</si>
  <si>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</si>
  <si>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</si>
  <si>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</si>
  <si>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</si>
  <si>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</si>
  <si>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</si>
  <si>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</si>
  <si>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</si>
  <si>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</si>
  <si>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</si>
  <si>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</si>
  <si>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</si>
  <si>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</si>
  <si>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</si>
  <si>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</si>
  <si>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</si>
  <si>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</si>
  <si>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</si>
  <si>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</si>
  <si>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</si>
  <si>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</si>
  <si>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</si>
  <si>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</si>
  <si>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</si>
  <si>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</si>
  <si>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</si>
  <si>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</si>
  <si>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</si>
  <si>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</si>
  <si>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</si>
  <si>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</si>
  <si>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</si>
  <si>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</si>
  <si>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</si>
  <si>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</si>
  <si>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</si>
  <si>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</si>
  <si>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</si>
  <si>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</si>
  <si>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</si>
  <si>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</si>
  <si>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</si>
  <si>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</si>
  <si>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</si>
  <si>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</si>
  <si>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</si>
  <si>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</si>
  <si>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</si>
  <si>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</si>
  <si>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</si>
  <si>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</si>
  <si>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</si>
  <si>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</si>
  <si>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</si>
  <si>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</si>
  <si>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</si>
  <si>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</si>
  <si>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</si>
  <si>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</si>
  <si>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</si>
  <si>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</si>
  <si>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</si>
  <si>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</si>
  <si>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</si>
  <si>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</si>
  <si>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</si>
  <si>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</si>
  <si>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</si>
  <si>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</si>
  <si>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</si>
  <si>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</si>
  <si>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</si>
  <si>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</si>
  <si>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</si>
  <si>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</si>
  <si>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</si>
  <si>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</si>
  <si>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</si>
  <si>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</si>
  <si>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</si>
  <si>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</si>
  <si>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</si>
  <si>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</si>
  <si>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</si>
  <si>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</si>
  <si>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</si>
  <si>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</si>
  <si>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</si>
  <si>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</si>
  <si>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</si>
  <si>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</si>
  <si>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</si>
  <si>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</si>
  <si>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</si>
  <si>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</si>
  <si>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</si>
  <si>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</si>
  <si>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</si>
  <si>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</si>
  <si>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</si>
  <si>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</si>
  <si>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</si>
  <si>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</si>
  <si>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</si>
  <si>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</si>
  <si>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</si>
  <si>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</si>
  <si>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</si>
  <si>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</si>
  <si>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</si>
  <si>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</si>
  <si>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</si>
  <si>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</si>
  <si>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</si>
  <si>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</si>
  <si>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</si>
  <si>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</si>
  <si>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</si>
  <si>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</si>
  <si>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</si>
  <si>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</si>
  <si>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</si>
  <si>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</si>
  <si>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</si>
  <si>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</si>
  <si>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</si>
  <si>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</si>
  <si>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</si>
  <si>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</si>
  <si>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</si>
  <si>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</si>
  <si>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</si>
  <si>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</si>
  <si>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</si>
  <si>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</si>
  <si>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</si>
  <si>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</si>
  <si>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</si>
  <si>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</si>
  <si>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</si>
  <si>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</si>
  <si>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</si>
  <si>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</si>
  <si>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</si>
  <si>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</si>
  <si>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</si>
  <si>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</si>
  <si>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</si>
  <si>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</si>
  <si>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</si>
  <si>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</si>
  <si>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</si>
  <si>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</si>
  <si>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</si>
  <si>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</si>
  <si>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</si>
  <si>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</si>
  <si>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</si>
  <si>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</si>
  <si>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</si>
  <si>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</si>
  <si>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</si>
  <si>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</si>
  <si>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</si>
  <si>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</si>
  <si>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</si>
  <si>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</si>
  <si>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</si>
  <si>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</si>
  <si>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</si>
  <si>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</si>
  <si>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</si>
  <si>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</si>
  <si>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</si>
  <si>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</si>
  <si>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</si>
  <si>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</si>
  <si>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</si>
  <si>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</si>
  <si>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</si>
  <si>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</si>
  <si>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</si>
  <si>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</si>
  <si>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</si>
  <si>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</si>
  <si>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</si>
  <si>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</si>
  <si>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</si>
  <si>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</si>
  <si>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</si>
  <si>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</si>
  <si>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</si>
  <si>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</si>
  <si>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</si>
  <si>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</si>
  <si>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</si>
  <si>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</si>
  <si>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</si>
  <si>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</si>
  <si>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</si>
  <si>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</si>
  <si>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</si>
  <si>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</si>
  <si>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</si>
  <si>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</si>
  <si>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</si>
  <si>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</si>
  <si>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</si>
  <si>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</si>
  <si>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</si>
  <si>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</si>
  <si>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</si>
  <si>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</si>
  <si>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</si>
  <si>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</si>
  <si>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</si>
  <si>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</si>
  <si>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</si>
  <si>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</si>
  <si>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</si>
  <si>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</si>
  <si>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</si>
  <si>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</si>
  <si>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</si>
  <si>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</si>
  <si>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</si>
  <si>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</si>
  <si>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</si>
  <si>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</si>
  <si>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</si>
  <si>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</si>
  <si>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</si>
  <si>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</si>
  <si>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</si>
  <si>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</si>
  <si>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</si>
  <si>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</si>
  <si>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</si>
  <si>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</si>
  <si>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</si>
  <si>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</si>
  <si>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</si>
  <si>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</si>
  <si>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</si>
  <si>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</si>
  <si>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</si>
  <si>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</si>
  <si>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</si>
  <si>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</si>
  <si>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</si>
  <si>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</si>
  <si>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</si>
  <si>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</si>
  <si>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</si>
  <si>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</si>
  <si>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</si>
  <si>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</si>
  <si>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</si>
  <si>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</si>
  <si>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</si>
  <si>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</si>
  <si>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</si>
  <si>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</si>
  <si>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</si>
  <si>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</si>
  <si>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</si>
  <si>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</si>
  <si>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</si>
  <si>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</si>
  <si>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</si>
  <si>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</si>
  <si>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</si>
  <si>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</si>
  <si>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</si>
  <si>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</si>
  <si>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</si>
  <si>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</si>
  <si>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</si>
  <si>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</si>
  <si>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</si>
  <si>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</si>
  <si>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</si>
  <si>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</si>
  <si>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</si>
  <si>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</si>
  <si>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</si>
  <si>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</si>
  <si>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</si>
  <si>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</si>
  <si>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</si>
  <si>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</si>
  <si>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</si>
  <si>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</si>
  <si>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</si>
  <si>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</si>
  <si>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</si>
  <si>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</si>
  <si>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</si>
  <si>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</si>
  <si>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</si>
  <si>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</si>
  <si>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</si>
  <si>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</si>
  <si>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</si>
  <si>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</si>
  <si>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</si>
  <si>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</si>
  <si>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</si>
  <si>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</si>
  <si>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</si>
  <si>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</si>
  <si>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</si>
  <si>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</si>
  <si>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</si>
  <si>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</si>
  <si>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</si>
  <si>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</si>
  <si>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</si>
  <si>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</si>
  <si>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</si>
  <si>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</si>
  <si>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</si>
  <si>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</si>
  <si>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</si>
  <si>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</si>
  <si>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</si>
  <si>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</si>
  <si>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</si>
  <si>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</si>
  <si>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</si>
  <si>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</si>
  <si>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</si>
  <si>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</si>
  <si>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</si>
  <si>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</si>
  <si>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</si>
  <si>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</si>
  <si>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</si>
  <si>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</si>
  <si>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</si>
  <si>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</si>
  <si>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</si>
  <si>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</si>
  <si>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</si>
  <si>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</si>
  <si>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</si>
  <si>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</si>
  <si>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</si>
  <si>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</si>
  <si>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</si>
  <si>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</si>
  <si>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</si>
  <si>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</si>
  <si>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</si>
  <si>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</si>
  <si>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</si>
  <si>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</si>
  <si>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</si>
  <si>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</si>
  <si>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</si>
  <si>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</si>
  <si>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</si>
  <si>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</si>
  <si>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</si>
  <si>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</si>
  <si>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</si>
  <si>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</si>
  <si>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</si>
  <si>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</si>
  <si>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</si>
  <si>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</si>
  <si>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</si>
  <si>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</si>
  <si>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</si>
  <si>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</si>
  <si>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</si>
  <si>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</si>
  <si>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</si>
  <si>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</si>
  <si>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</si>
  <si>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</si>
  <si>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</si>
  <si>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</si>
  <si>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</si>
  <si>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</si>
  <si>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</si>
  <si>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</si>
  <si>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</si>
  <si>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</si>
  <si>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</si>
  <si>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</si>
  <si>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</si>
  <si>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</si>
  <si>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</si>
  <si>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</si>
  <si>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</si>
  <si>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</si>
  <si>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</si>
  <si>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</si>
  <si>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</si>
  <si>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</si>
  <si>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</si>
  <si>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</si>
  <si>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</si>
  <si>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</si>
  <si>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</si>
  <si>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</si>
  <si>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</si>
  <si>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</si>
  <si>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</si>
  <si>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</si>
  <si>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</si>
  <si>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</si>
  <si>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</si>
  <si>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</si>
  <si>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</si>
  <si>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</si>
  <si>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</si>
  <si>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</si>
  <si>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</si>
  <si>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</si>
  <si>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</si>
  <si>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</si>
  <si>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</si>
  <si>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</si>
  <si>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</si>
  <si>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</si>
  <si>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</si>
  <si>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</si>
  <si>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</si>
  <si>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</si>
  <si>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</si>
  <si>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</si>
  <si>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</si>
  <si>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</si>
  <si>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</si>
  <si>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</si>
  <si>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</si>
  <si>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</si>
  <si>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</si>
  <si>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</si>
  <si>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</si>
  <si>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</si>
  <si>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</si>
  <si>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</si>
  <si>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</si>
  <si>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</si>
  <si>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</si>
  <si>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</si>
  <si>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</si>
  <si>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</si>
  <si>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</si>
  <si>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</si>
  <si>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</si>
  <si>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</si>
  <si>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</si>
  <si>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</si>
  <si>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</si>
  <si>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</si>
  <si>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</si>
  <si>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</si>
  <si>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</si>
  <si>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</si>
  <si>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</si>
  <si>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</si>
  <si>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</si>
  <si>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</si>
  <si>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</si>
  <si>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</si>
  <si>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</si>
  <si>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</si>
  <si>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</si>
  <si>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</si>
  <si>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</si>
  <si>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</si>
  <si>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</si>
  <si>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</si>
  <si>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</si>
  <si>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</si>
  <si>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</si>
  <si>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</si>
  <si>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</si>
  <si>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</si>
  <si>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</si>
  <si>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</si>
  <si>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</si>
  <si>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</si>
  <si>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</si>
  <si>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</si>
  <si>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</si>
  <si>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</si>
  <si>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</si>
  <si>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</si>
  <si>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</si>
  <si>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</si>
  <si>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</si>
  <si>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</si>
  <si>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</si>
  <si>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</si>
  <si>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</si>
  <si>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</si>
  <si>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</si>
  <si>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</si>
  <si>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</si>
  <si>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</si>
  <si>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</si>
  <si>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</si>
  <si>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</si>
  <si>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</si>
  <si>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</si>
  <si>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</si>
  <si>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</si>
  <si>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</si>
  <si>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</si>
  <si>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</si>
  <si>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</si>
  <si>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</si>
  <si>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</si>
  <si>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</si>
  <si>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</si>
  <si>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</si>
  <si>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</si>
  <si>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</si>
  <si>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</si>
  <si>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</si>
  <si>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</si>
  <si>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</si>
  <si>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</si>
  <si>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</si>
  <si>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</si>
  <si>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</si>
  <si>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</si>
  <si>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</si>
  <si>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</si>
  <si>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</si>
  <si>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</si>
  <si>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</si>
  <si>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</si>
  <si>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</si>
  <si>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</si>
  <si>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</si>
  <si>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</si>
  <si>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</si>
  <si>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</si>
  <si>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</si>
  <si>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</si>
  <si>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</si>
  <si>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</si>
  <si>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</si>
  <si>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</si>
  <si>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</si>
  <si>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</si>
  <si>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</si>
  <si>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</si>
  <si>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</si>
  <si>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</si>
  <si>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</si>
  <si>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</si>
  <si>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</si>
  <si>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</si>
  <si>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</si>
  <si>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</si>
  <si>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</si>
  <si>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</si>
  <si>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</si>
  <si>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</si>
  <si>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</si>
  <si>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</si>
  <si>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</si>
  <si>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</si>
  <si>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</si>
  <si>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</si>
  <si>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</si>
  <si>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</si>
  <si>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</si>
  <si>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</si>
  <si>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</si>
  <si>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</si>
  <si>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</si>
  <si>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</si>
  <si>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</si>
  <si>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</si>
  <si>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</si>
  <si>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</si>
  <si>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</si>
  <si>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</si>
  <si>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</si>
  <si>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</si>
  <si>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</si>
  <si>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</si>
  <si>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</si>
  <si>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</si>
  <si>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</si>
  <si>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</si>
  <si>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</si>
  <si>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</si>
  <si>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</si>
  <si>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</si>
  <si>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</si>
  <si>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</si>
  <si>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</si>
  <si>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</si>
  <si>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</si>
  <si>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</si>
  <si>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</si>
  <si>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</si>
  <si>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</si>
  <si>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</si>
  <si>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</si>
  <si>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</si>
  <si>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</si>
  <si>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</si>
  <si>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</si>
  <si>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</si>
  <si>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</si>
  <si>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</si>
  <si>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</si>
  <si>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</si>
  <si>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</si>
  <si>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</si>
  <si>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</si>
  <si>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</si>
  <si>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</si>
  <si>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</si>
  <si>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</si>
  <si>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</si>
  <si>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</si>
  <si>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</si>
  <si>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</si>
  <si>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</si>
  <si>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</si>
  <si>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</si>
  <si>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</si>
  <si>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</si>
  <si>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</si>
  <si>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</si>
  <si>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</si>
  <si>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</si>
  <si>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</si>
  <si>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</si>
  <si>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</si>
  <si>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</si>
  <si>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</si>
  <si>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</si>
  <si>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</si>
  <si>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</si>
  <si>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</si>
  <si>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</si>
  <si>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</si>
  <si>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</si>
  <si>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</si>
  <si>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</si>
  <si>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</si>
  <si>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</si>
  <si>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</si>
  <si>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</si>
  <si>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</si>
  <si>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</si>
  <si>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</si>
  <si>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</si>
  <si>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</si>
  <si>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</si>
  <si>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</si>
  <si>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</si>
  <si>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</si>
  <si>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</si>
  <si>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</si>
  <si>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</si>
  <si>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</si>
  <si>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</si>
  <si>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</si>
  <si>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</si>
  <si>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</si>
  <si>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</si>
  <si>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</si>
  <si>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</si>
  <si>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</si>
  <si>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</si>
  <si>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</si>
  <si>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</si>
  <si>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</si>
  <si>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</si>
  <si>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</si>
  <si>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</si>
  <si>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</si>
  <si>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</si>
  <si>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</si>
  <si>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</si>
  <si>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</si>
  <si>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</si>
  <si>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</si>
  <si>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</si>
  <si>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</si>
  <si>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</si>
  <si>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</si>
  <si>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</si>
  <si>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</si>
  <si>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</si>
  <si>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</si>
  <si>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</si>
  <si>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</si>
  <si>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</si>
  <si>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</si>
  <si>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</si>
  <si>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</si>
  <si>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</si>
  <si>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</si>
  <si>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</si>
  <si>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</si>
  <si>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</si>
  <si>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</si>
  <si>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</si>
  <si>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</si>
  <si>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</si>
  <si>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</si>
  <si>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</si>
  <si>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</si>
  <si>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</si>
  <si>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</si>
  <si>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</si>
  <si>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</si>
  <si>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</si>
  <si>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</si>
  <si>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</si>
  <si>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</si>
  <si>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</si>
  <si>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</si>
  <si>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</si>
  <si>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</si>
  <si>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</si>
  <si>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</si>
  <si>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</si>
  <si>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</si>
  <si>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</si>
  <si>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</si>
  <si>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</si>
  <si>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</si>
  <si>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</si>
  <si>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</si>
  <si>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</si>
  <si>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</si>
  <si>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</si>
  <si>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</si>
  <si>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</si>
  <si>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</si>
  <si>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</si>
  <si>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</si>
  <si>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</si>
  <si>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</si>
  <si>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</si>
  <si>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</si>
  <si>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</si>
  <si>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</si>
  <si>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</si>
  <si>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</si>
  <si>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</si>
  <si>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</si>
  <si>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</si>
  <si>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</si>
  <si>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</si>
  <si>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</si>
  <si>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</si>
  <si>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</si>
  <si>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</si>
  <si>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</si>
  <si>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</si>
  <si>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</si>
  <si>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</si>
  <si>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</si>
  <si>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</si>
  <si>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</si>
  <si>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</si>
  <si>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</si>
  <si>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</si>
  <si>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</si>
  <si>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</si>
  <si>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</si>
  <si>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</si>
  <si>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</si>
  <si>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</si>
  <si>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</si>
  <si>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</si>
  <si>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</si>
  <si>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</si>
  <si>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</si>
  <si>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</si>
  <si>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</si>
  <si>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</si>
  <si>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</si>
  <si>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</si>
  <si>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</si>
  <si>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</si>
  <si>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</si>
  <si>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</si>
  <si>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</si>
  <si>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</si>
  <si>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</si>
  <si>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</si>
  <si>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</si>
  <si>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</si>
  <si>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</si>
  <si>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</si>
  <si>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</si>
  <si>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</si>
  <si>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</si>
  <si>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</si>
  <si>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</si>
  <si>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</si>
  <si>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</si>
  <si>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</si>
  <si>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</si>
  <si>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</si>
  <si>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</si>
  <si>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</si>
  <si>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</si>
  <si>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</si>
  <si>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</si>
  <si>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</si>
  <si>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</si>
  <si>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</si>
  <si>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</si>
  <si>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</si>
  <si>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</si>
  <si>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</si>
  <si>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</si>
  <si>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</si>
  <si>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</si>
  <si>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</si>
  <si>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</si>
  <si>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</si>
  <si>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</si>
  <si>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</si>
  <si>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</si>
  <si>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</si>
  <si>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</si>
  <si>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</si>
  <si>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</si>
  <si>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</si>
  <si>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</si>
  <si>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</si>
  <si>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</si>
  <si>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</si>
  <si>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</si>
  <si>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</si>
  <si>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</si>
  <si>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</si>
  <si>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</si>
  <si>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</si>
  <si>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</si>
  <si>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</si>
  <si>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</si>
  <si>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</si>
  <si>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</si>
  <si>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</si>
  <si>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</si>
  <si>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</si>
  <si>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</si>
  <si>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</si>
  <si>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</si>
  <si>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</si>
  <si>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</si>
  <si>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</si>
  <si>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</si>
  <si>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</si>
  <si>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</si>
  <si>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</si>
  <si>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</si>
  <si>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</si>
  <si>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</si>
  <si>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</si>
  <si>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</si>
  <si>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</si>
  <si>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</si>
  <si>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</si>
  <si>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</si>
  <si>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</si>
  <si>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</si>
  <si>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</si>
  <si>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</si>
  <si>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</si>
  <si>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</si>
  <si>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</si>
  <si>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</si>
  <si>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</si>
  <si>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</si>
  <si>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</si>
  <si>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</si>
  <si>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</si>
  <si>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</si>
  <si>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</si>
  <si>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</si>
  <si>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</si>
  <si>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</si>
  <si>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</si>
  <si>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</si>
  <si>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</si>
  <si>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</si>
  <si>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</si>
  <si>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</si>
  <si>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</si>
  <si>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</si>
  <si>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</si>
  <si>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</si>
  <si>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</si>
  <si>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</si>
  <si>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</si>
  <si>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</si>
  <si>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</si>
  <si>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</si>
  <si>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</si>
  <si>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</si>
  <si>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</si>
  <si>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</si>
  <si>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</si>
  <si>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</si>
  <si>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</si>
  <si>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</si>
  <si>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</si>
  <si>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</si>
  <si>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</si>
  <si>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</si>
  <si>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</si>
  <si>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</si>
  <si>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</si>
  <si>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</si>
  <si>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</si>
  <si>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</si>
  <si>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</si>
  <si>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</si>
  <si>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</si>
  <si>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</si>
  <si>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</si>
  <si>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</si>
  <si>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</si>
  <si>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</si>
  <si>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</si>
  <si>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</si>
  <si>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</si>
  <si>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</si>
  <si>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</si>
  <si>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</si>
  <si>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</si>
  <si>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</si>
  <si>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</si>
  <si>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</si>
  <si>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</si>
  <si>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</si>
  <si>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</si>
  <si>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</si>
  <si>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</si>
  <si>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</si>
  <si>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</si>
  <si>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</si>
  <si>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</si>
  <si>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</si>
  <si>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</si>
  <si>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</si>
  <si>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</si>
  <si>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</si>
  <si>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</si>
  <si>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</si>
  <si>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</si>
  <si>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</si>
  <si>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</si>
  <si>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</si>
  <si>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</si>
  <si>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</si>
  <si>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</si>
  <si>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</si>
  <si>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</si>
  <si>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</si>
  <si>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</si>
  <si>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</si>
  <si>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</si>
  <si>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</si>
  <si>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</si>
  <si>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</si>
  <si>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</si>
  <si>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</si>
  <si>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</si>
  <si>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</si>
  <si>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</si>
  <si>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</si>
  <si>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</si>
  <si>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</si>
  <si>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</si>
  <si>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</si>
  <si>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</si>
  <si>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</si>
  <si>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</si>
  <si>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</si>
  <si>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</si>
  <si>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</si>
  <si>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</si>
  <si>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</si>
  <si>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</si>
  <si>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</si>
  <si>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</si>
  <si>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</si>
  <si>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</si>
  <si>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</si>
  <si>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</si>
  <si>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</si>
  <si>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</si>
  <si>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</si>
  <si>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</si>
  <si>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</si>
  <si>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</si>
  <si>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</si>
  <si>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</si>
  <si>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</si>
  <si>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</si>
  <si>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</si>
  <si>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</si>
  <si>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</si>
  <si>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</si>
  <si>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</si>
  <si>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</si>
  <si>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</si>
  <si>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</si>
  <si>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</si>
  <si>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</si>
  <si>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</si>
  <si>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</si>
  <si>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</si>
  <si>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</si>
  <si>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</si>
  <si>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</si>
  <si>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</si>
  <si>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</si>
  <si>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</si>
  <si>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</si>
  <si>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</si>
  <si>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</si>
  <si>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</si>
  <si>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</si>
  <si>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</si>
  <si>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</si>
  <si>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</si>
  <si>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</si>
  <si>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</si>
  <si>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</si>
  <si>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</si>
  <si>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</si>
  <si>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</si>
  <si>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</si>
  <si>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</si>
  <si>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</si>
  <si>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</si>
  <si>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</si>
  <si>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</si>
  <si>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</si>
  <si>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</si>
  <si>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</si>
  <si>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</si>
  <si>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</si>
  <si>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</si>
  <si>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</si>
  <si>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</si>
  <si>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</si>
  <si>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</si>
  <si>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</si>
  <si>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</si>
  <si>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</si>
  <si>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</si>
  <si>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</si>
  <si>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</si>
  <si>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</si>
  <si>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</si>
  <si>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</si>
  <si>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</si>
  <si>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</si>
  <si>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</si>
  <si>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</si>
  <si>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</si>
  <si>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</si>
  <si>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</si>
  <si>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</si>
  <si>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</si>
  <si>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</si>
  <si>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</si>
  <si>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</si>
  <si>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</si>
  <si>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</si>
  <si>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</si>
  <si>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</si>
  <si>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</si>
  <si>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</si>
  <si>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</si>
  <si>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</si>
  <si>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</si>
  <si>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</si>
  <si>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</si>
  <si>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</si>
  <si>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</si>
  <si>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</si>
  <si>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</si>
  <si>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</si>
  <si>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</si>
  <si>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</si>
  <si>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</si>
  <si>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</si>
  <si>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</si>
  <si>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</si>
  <si>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</si>
  <si>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</si>
  <si>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</si>
  <si>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</si>
  <si>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</si>
  <si>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</si>
  <si>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</si>
  <si>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</si>
  <si>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</si>
  <si>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</si>
  <si>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</si>
  <si>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</si>
  <si>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</si>
  <si>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</si>
  <si>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</si>
  <si>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</si>
  <si>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</si>
  <si>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</si>
  <si>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</si>
  <si>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</si>
  <si>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</si>
  <si>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</si>
  <si>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</si>
  <si>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</si>
  <si>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</si>
  <si>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</si>
  <si>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</si>
  <si>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</si>
  <si>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</si>
  <si>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</si>
  <si>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</si>
  <si>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</si>
  <si>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</si>
  <si>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</si>
  <si>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</si>
  <si>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</si>
  <si>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</si>
  <si>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</si>
  <si>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</si>
  <si>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</si>
  <si>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</si>
  <si>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</si>
  <si>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</si>
  <si>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</si>
  <si>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</si>
  <si>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</si>
  <si>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</si>
  <si>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</si>
  <si>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</si>
  <si>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</si>
  <si>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</si>
  <si>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</si>
  <si>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</si>
  <si>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</si>
  <si>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</si>
  <si>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</si>
  <si>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</si>
  <si>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</si>
  <si>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</si>
  <si>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</si>
  <si>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</si>
  <si>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</si>
  <si>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</si>
  <si>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</si>
  <si>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</si>
  <si>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</si>
  <si>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</si>
  <si>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</si>
  <si>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</si>
  <si>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</si>
  <si>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</si>
  <si>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</si>
  <si>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</si>
  <si>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</si>
  <si>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</si>
  <si>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</si>
  <si>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</si>
  <si>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</si>
  <si>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</si>
  <si>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</si>
  <si>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</si>
  <si>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</si>
  <si>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</si>
  <si>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</si>
  <si>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</si>
  <si>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</si>
  <si>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</si>
  <si>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</si>
  <si>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</si>
  <si>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</si>
  <si>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</si>
  <si>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</si>
  <si>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</si>
  <si>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</si>
  <si>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</si>
  <si>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</si>
  <si>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</si>
  <si>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</si>
  <si>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</si>
  <si>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</si>
  <si>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</si>
  <si>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</si>
  <si>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</si>
  <si>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</si>
  <si>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</si>
  <si>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</si>
  <si>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</si>
  <si>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</si>
  <si>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</si>
  <si>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</si>
  <si>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</si>
  <si>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</si>
  <si>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</si>
  <si>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</si>
  <si>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</si>
  <si>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</si>
  <si>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</si>
  <si>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</si>
  <si>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</si>
  <si>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</si>
  <si>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</si>
  <si>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</si>
  <si>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</si>
  <si>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</si>
  <si>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</si>
  <si>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</si>
  <si>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</si>
  <si>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</si>
  <si>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</si>
  <si>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</si>
  <si>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</si>
  <si>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</si>
  <si>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</si>
  <si>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</si>
  <si>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</si>
  <si>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</si>
  <si>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</si>
  <si>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</si>
  <si>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</si>
  <si>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</si>
  <si>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</si>
  <si>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</si>
  <si>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</si>
  <si>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</si>
  <si>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</si>
  <si>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</si>
  <si>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</si>
  <si>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</si>
  <si>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</si>
  <si>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</si>
  <si>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</si>
  <si>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</si>
  <si>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</si>
  <si>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</si>
  <si>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</si>
  <si>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</si>
  <si>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</si>
  <si>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</si>
  <si>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</si>
  <si>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</si>
  <si>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</si>
  <si>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</si>
  <si>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</si>
  <si>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</si>
  <si>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</si>
  <si>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</si>
  <si>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</si>
  <si>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</si>
  <si>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</si>
  <si>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</si>
  <si>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</si>
  <si>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</si>
  <si>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</si>
  <si>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</si>
  <si>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</si>
  <si>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</si>
  <si>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</si>
  <si>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</si>
  <si>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</si>
  <si>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</si>
  <si>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</si>
  <si>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</si>
  <si>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</si>
  <si>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</si>
  <si>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</si>
  <si>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</si>
  <si>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</si>
  <si>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</si>
  <si>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</si>
  <si>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</si>
  <si>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</si>
  <si>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</si>
  <si>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</si>
  <si>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</si>
  <si>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</si>
  <si>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</si>
  <si>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</si>
  <si>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</si>
  <si>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</si>
  <si>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</si>
  <si>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</si>
  <si>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</si>
  <si>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</si>
  <si>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</si>
  <si>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</si>
  <si>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</si>
  <si>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</si>
  <si>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</si>
  <si>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</si>
  <si>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</si>
  <si>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</si>
  <si>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</si>
  <si>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</si>
  <si>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</si>
  <si>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</si>
  <si>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</si>
  <si>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</si>
  <si>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</si>
  <si>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</si>
  <si>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</si>
  <si>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</si>
  <si>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</si>
  <si>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</si>
  <si>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</si>
  <si>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</si>
  <si>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</si>
  <si>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</si>
  <si>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</si>
  <si>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</si>
  <si>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</si>
  <si>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</si>
  <si>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</si>
  <si>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</si>
  <si>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</si>
  <si>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</si>
  <si>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</si>
  <si>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</si>
  <si>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</si>
  <si>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</si>
  <si>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</si>
  <si>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</si>
  <si>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</si>
  <si>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</si>
  <si>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</si>
  <si>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</si>
  <si>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</si>
  <si>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</si>
  <si>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</si>
  <si>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</si>
  <si>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</si>
  <si>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</si>
  <si>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</si>
  <si>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</si>
  <si>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</si>
  <si>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</si>
  <si>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</si>
  <si>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</si>
  <si>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</si>
  <si>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</si>
  <si>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</si>
  <si>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</si>
  <si>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</si>
  <si>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</si>
  <si>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</si>
  <si>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</si>
  <si>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</si>
  <si>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</si>
  <si>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</si>
  <si>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</si>
  <si>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</si>
  <si>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</si>
  <si>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</si>
  <si>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</si>
  <si>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</si>
  <si>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</si>
  <si>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</si>
  <si>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</si>
  <si>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</si>
  <si>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</si>
  <si>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</si>
  <si>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</si>
  <si>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</si>
  <si>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</si>
  <si>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</si>
  <si>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</si>
  <si>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</si>
  <si>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</si>
  <si>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</si>
  <si>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</si>
  <si>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</si>
  <si>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</si>
  <si>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</si>
  <si>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</si>
  <si>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</si>
  <si>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</si>
  <si>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</si>
  <si>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</si>
  <si>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</si>
  <si>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</si>
  <si>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</si>
  <si>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</si>
  <si>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</si>
  <si>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</si>
  <si>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</si>
  <si>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</si>
  <si>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</si>
  <si>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</si>
  <si>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</si>
  <si>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</si>
  <si>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</si>
  <si>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</si>
  <si>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</si>
  <si>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</si>
  <si>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</si>
  <si>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</si>
  <si>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</si>
  <si>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</si>
  <si>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</si>
  <si>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</si>
  <si>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</si>
  <si>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</si>
  <si>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</si>
  <si>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</si>
  <si>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</si>
  <si>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</si>
  <si>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</si>
  <si>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</si>
  <si>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</si>
  <si>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</si>
  <si>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</si>
  <si>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</si>
  <si>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</si>
  <si>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</si>
  <si>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</si>
  <si>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</si>
  <si>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</si>
  <si>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</si>
  <si>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</si>
  <si>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</si>
  <si>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</si>
  <si>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</si>
  <si>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</si>
  <si>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</si>
  <si>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</si>
  <si>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</si>
  <si>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</si>
  <si>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</si>
  <si>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</si>
  <si>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</si>
  <si>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</si>
  <si>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</si>
  <si>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</si>
  <si>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</si>
  <si>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</si>
  <si>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</si>
  <si>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</si>
  <si>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</si>
  <si>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</si>
  <si>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</si>
  <si>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</si>
  <si>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</si>
  <si>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</si>
  <si>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</si>
  <si>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</si>
  <si>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</si>
  <si>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</si>
  <si>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</si>
  <si>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</si>
  <si>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</si>
  <si>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</si>
  <si>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</si>
  <si>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</si>
  <si>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</si>
  <si>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</si>
  <si>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</si>
  <si>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</si>
  <si>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</si>
  <si>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</si>
  <si>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</si>
  <si>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</si>
  <si>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</si>
  <si>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</si>
  <si>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</si>
  <si>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</si>
  <si>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</si>
  <si>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</si>
  <si>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</si>
  <si>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</si>
  <si>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</si>
  <si>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</si>
  <si>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</si>
  <si>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</si>
  <si>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</si>
  <si>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</si>
  <si>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</si>
  <si>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</si>
  <si>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</si>
  <si>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</si>
  <si>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</si>
  <si>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</si>
  <si>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</si>
  <si>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</si>
  <si>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</si>
  <si>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</si>
  <si>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</si>
  <si>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</si>
  <si>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</si>
  <si>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</si>
  <si>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</si>
  <si>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</si>
  <si>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</si>
  <si>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</si>
  <si>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</si>
  <si>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</si>
  <si>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</si>
  <si>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</si>
  <si>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</si>
  <si>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</si>
  <si>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</si>
  <si>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</si>
  <si>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</si>
  <si>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</si>
  <si>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</si>
  <si>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</si>
  <si>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</si>
  <si>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</si>
  <si>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</si>
  <si>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</si>
  <si>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</si>
  <si>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</si>
  <si>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</si>
  <si>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</si>
  <si>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</si>
  <si>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</si>
  <si>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</si>
  <si>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</si>
  <si>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</si>
  <si>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</si>
  <si>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</si>
  <si>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</si>
  <si>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</si>
  <si>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</si>
  <si>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</si>
  <si>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</si>
  <si>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</si>
  <si>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</si>
  <si>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</si>
  <si>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</si>
  <si>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</si>
  <si>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</si>
  <si>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</si>
  <si>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</si>
  <si>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</si>
  <si>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</si>
  <si>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</si>
  <si>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</si>
  <si>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</si>
  <si>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</si>
  <si>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</si>
  <si>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</si>
  <si>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</si>
  <si>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</si>
  <si>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</si>
  <si>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</si>
  <si>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</si>
  <si>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</si>
  <si>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</si>
  <si>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</si>
  <si>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</si>
  <si>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</si>
  <si>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</si>
  <si>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</si>
  <si>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</si>
  <si>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</si>
  <si>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</si>
  <si>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</si>
  <si>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</si>
  <si>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</si>
  <si>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</si>
  <si>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</si>
  <si>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</si>
  <si>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</si>
  <si>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</si>
  <si>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</si>
  <si>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</si>
  <si>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</si>
  <si>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</si>
  <si>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</si>
  <si>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</si>
  <si>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</si>
  <si>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</si>
  <si>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</si>
  <si>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</si>
  <si>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</si>
  <si>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</si>
  <si>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</si>
  <si>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</si>
  <si>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</si>
  <si>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</si>
  <si>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</si>
  <si>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</si>
  <si>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</si>
  <si>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</si>
  <si>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</si>
  <si>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</si>
  <si>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</si>
  <si>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</si>
  <si>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</si>
  <si>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</si>
  <si>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</si>
  <si>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</si>
  <si>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</si>
  <si>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</si>
  <si>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</si>
  <si>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</si>
  <si>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</si>
  <si>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</si>
  <si>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</si>
  <si>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</si>
  <si>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</si>
  <si>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</si>
  <si>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</si>
  <si>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</si>
  <si>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</si>
  <si>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</si>
  <si>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</si>
  <si>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</si>
  <si>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</si>
  <si>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</si>
  <si>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</si>
  <si>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</si>
  <si>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</si>
  <si>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</si>
  <si>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</si>
  <si>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</si>
  <si>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</si>
  <si>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</si>
  <si>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</si>
  <si>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</si>
  <si>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</si>
  <si>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</si>
  <si>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</si>
  <si>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</si>
  <si>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</si>
  <si>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</si>
  <si>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</si>
  <si>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</si>
  <si>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</si>
  <si>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</si>
  <si>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</si>
  <si>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</si>
  <si>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</si>
  <si>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</si>
  <si>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</si>
  <si>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</si>
  <si>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</si>
  <si>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</si>
  <si>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</si>
  <si>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</si>
  <si>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</si>
  <si>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</si>
  <si>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</si>
  <si>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</si>
  <si>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</si>
  <si>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</si>
  <si>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</si>
  <si>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</si>
  <si>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</si>
  <si>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</si>
  <si>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</si>
  <si>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</si>
  <si>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</si>
  <si>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</si>
  <si>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</si>
  <si>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</si>
  <si>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</si>
  <si>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</si>
  <si>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</si>
  <si>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</si>
  <si>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</si>
  <si>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</si>
  <si>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</si>
  <si>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</si>
  <si>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</si>
  <si>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</si>
  <si>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</si>
  <si>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</si>
  <si>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</si>
  <si>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</si>
  <si>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</si>
  <si>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</si>
  <si>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</si>
  <si>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</si>
  <si>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</si>
  <si>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</si>
  <si>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</si>
  <si>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</si>
  <si>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</si>
  <si>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</si>
  <si>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</si>
  <si>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</si>
  <si>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</si>
  <si>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</si>
  <si>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</si>
  <si>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</si>
  <si>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</si>
  <si>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</si>
  <si>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</si>
  <si>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</si>
  <si>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</si>
  <si>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</si>
  <si>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</si>
  <si>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</si>
  <si>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</si>
  <si>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</si>
  <si>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</si>
  <si>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</si>
  <si>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</si>
  <si>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</si>
  <si>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</si>
  <si>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</si>
  <si>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</si>
  <si>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</si>
  <si>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</si>
  <si>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</si>
  <si>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</si>
  <si>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</si>
  <si>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</si>
  <si>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</si>
  <si>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</si>
  <si>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</si>
  <si>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</si>
  <si>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</si>
  <si>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</si>
  <si>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</si>
  <si>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</si>
  <si>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</si>
  <si>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</si>
  <si>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</si>
  <si>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</si>
  <si>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</si>
  <si>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</si>
  <si>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</si>
  <si>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</si>
  <si>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</si>
  <si>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</si>
  <si>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</si>
  <si>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</si>
  <si>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</si>
  <si>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</si>
  <si>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</si>
  <si>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</si>
  <si>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</si>
  <si>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</si>
  <si>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</si>
  <si>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</si>
  <si>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</si>
  <si>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</si>
  <si>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</si>
  <si>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</si>
  <si>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</si>
  <si>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</si>
  <si>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</si>
  <si>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</si>
  <si>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</si>
  <si>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</si>
  <si>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</si>
  <si>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</si>
  <si>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</si>
  <si>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</si>
  <si>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</si>
  <si>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</si>
  <si>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</si>
  <si>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</si>
  <si>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</si>
  <si>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</si>
  <si>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</si>
  <si>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</si>
  <si>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</si>
  <si>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</si>
  <si>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</si>
  <si>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</si>
  <si>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</si>
  <si>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</si>
  <si>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</si>
  <si>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</si>
  <si>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</si>
  <si>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</si>
  <si>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</si>
  <si>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</si>
  <si>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</si>
  <si>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</si>
  <si>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</si>
  <si>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</si>
  <si>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</si>
  <si>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</si>
  <si>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</si>
  <si>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</si>
  <si>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</si>
  <si>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</si>
  <si>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</si>
  <si>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</si>
  <si>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</si>
  <si>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</si>
  <si>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</si>
  <si>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</si>
  <si>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</si>
  <si>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</si>
  <si>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</si>
  <si>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</si>
  <si>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</si>
  <si>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</si>
  <si>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</si>
  <si>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</si>
  <si>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</si>
  <si>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</si>
  <si>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</si>
  <si>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</si>
  <si>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</si>
  <si>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</si>
  <si>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</si>
  <si>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</si>
  <si>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</si>
  <si>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</si>
  <si>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</si>
  <si>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</si>
  <si>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</si>
  <si>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</si>
  <si>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</si>
  <si>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</si>
  <si>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</si>
  <si>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</si>
  <si>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</si>
  <si>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</si>
  <si>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</si>
  <si>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</si>
  <si>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</si>
  <si>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</si>
  <si>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</si>
  <si>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</si>
  <si>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</si>
  <si>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</si>
  <si>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</si>
  <si>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</si>
  <si>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</si>
  <si>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</si>
  <si>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</si>
  <si>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</si>
  <si>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</si>
  <si>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</si>
  <si>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</si>
  <si>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</si>
  <si>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</si>
  <si>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</si>
  <si>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</si>
  <si>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</si>
  <si>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</si>
  <si>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</si>
  <si>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</si>
  <si>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</si>
  <si>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</si>
  <si>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</si>
  <si>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</si>
  <si>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</si>
  <si>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</si>
  <si>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</si>
  <si>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</si>
  <si>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</si>
  <si>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</si>
  <si>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</si>
  <si>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</si>
  <si>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</si>
  <si>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</si>
  <si>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</si>
  <si>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</si>
  <si>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</si>
  <si>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</si>
  <si>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</si>
  <si>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</si>
  <si>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</si>
  <si>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</si>
  <si>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</si>
  <si>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</si>
  <si>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</si>
  <si>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</si>
  <si>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</si>
  <si>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</si>
  <si>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</si>
  <si>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</si>
  <si>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</si>
  <si>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</si>
  <si>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</si>
  <si>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</si>
  <si>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</si>
  <si>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</si>
  <si>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</si>
  <si>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</si>
  <si>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</si>
  <si>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</si>
  <si>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</si>
  <si>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</si>
  <si>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</si>
  <si>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</si>
  <si>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</si>
  <si>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</si>
  <si>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</si>
  <si>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</si>
  <si>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</si>
  <si>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</si>
  <si>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</si>
  <si>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</si>
  <si>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</si>
  <si>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</si>
  <si>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</si>
  <si>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</si>
  <si>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</si>
  <si>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</si>
  <si>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</si>
  <si>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</si>
  <si>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</si>
  <si>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</si>
  <si>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</si>
  <si>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</si>
  <si>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</si>
  <si>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</si>
  <si>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</si>
  <si>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</si>
  <si>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</si>
  <si>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</si>
  <si>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</si>
  <si>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</si>
  <si>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</si>
  <si>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</si>
  <si>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</si>
  <si>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</si>
  <si>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</si>
  <si>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</si>
  <si>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</si>
  <si>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</si>
  <si>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</si>
  <si>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</si>
  <si>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</si>
  <si>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</si>
  <si>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</si>
  <si>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</si>
  <si>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</si>
  <si>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</si>
  <si>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</si>
  <si>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</si>
  <si>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</si>
  <si>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</si>
  <si>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</si>
  <si>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</si>
  <si>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</si>
  <si>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</si>
  <si>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</si>
  <si>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</si>
  <si>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</si>
  <si>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</si>
  <si>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</si>
  <si>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</si>
  <si>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</si>
  <si>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</si>
  <si>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</si>
  <si>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</si>
  <si>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</si>
  <si>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</si>
  <si>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</si>
  <si>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</si>
  <si>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</si>
  <si>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</si>
  <si>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</si>
  <si>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</si>
  <si>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</si>
  <si>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</si>
  <si>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</si>
  <si>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</si>
  <si>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</si>
  <si>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</si>
  <si>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</si>
  <si>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</si>
  <si>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</si>
  <si>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</si>
  <si>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</si>
  <si>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</si>
  <si>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</si>
  <si>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</si>
  <si>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</si>
  <si>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</si>
  <si>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</si>
  <si>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</si>
  <si>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</si>
  <si>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</si>
  <si>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</si>
  <si>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</si>
  <si>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</si>
  <si>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</si>
  <si>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</si>
  <si>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</si>
  <si>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</si>
  <si>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</si>
  <si>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</si>
  <si>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</si>
  <si>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</si>
  <si>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</si>
  <si>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</si>
  <si>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</si>
  <si>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</si>
  <si>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</si>
  <si>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</si>
  <si>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</si>
  <si>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</si>
  <si>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</si>
  <si>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</si>
  <si>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</si>
  <si>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</si>
  <si>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</si>
  <si>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</si>
  <si>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</si>
  <si>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</si>
  <si>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</si>
  <si>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</si>
  <si>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</si>
  <si>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</si>
  <si>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</si>
  <si>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</si>
  <si>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</si>
  <si>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</si>
  <si>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</si>
  <si>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</si>
  <si>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</si>
  <si>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</si>
  <si>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</si>
  <si>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</si>
  <si>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</si>
  <si>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</si>
  <si>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</si>
  <si>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</si>
  <si>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</si>
  <si>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</si>
  <si>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</si>
  <si>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</si>
  <si>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</si>
  <si>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</si>
  <si>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</si>
  <si>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</si>
  <si>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</si>
  <si>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</si>
  <si>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</si>
  <si>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</si>
  <si>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</si>
  <si>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</si>
  <si>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</si>
  <si>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</si>
  <si>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</si>
  <si>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</si>
  <si>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</si>
  <si>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</si>
  <si>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</si>
  <si>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</si>
  <si>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</si>
  <si>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</si>
  <si>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</si>
  <si>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</si>
  <si>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</si>
  <si>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</si>
  <si>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</si>
  <si>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</si>
  <si>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</si>
  <si>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</si>
  <si>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</si>
  <si>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</si>
  <si>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</si>
  <si>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</si>
  <si>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</si>
  <si>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</si>
  <si>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</si>
  <si>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</si>
  <si>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</si>
  <si>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</si>
  <si>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</si>
  <si>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</si>
  <si>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</si>
  <si>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</si>
  <si>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</si>
  <si>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</si>
  <si>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</si>
  <si>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</si>
  <si>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</si>
  <si>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</si>
  <si>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</si>
  <si>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</si>
  <si>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</si>
  <si>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</si>
  <si>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</si>
  <si>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</si>
  <si>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</si>
  <si>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</si>
  <si>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</si>
  <si>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</si>
  <si>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</si>
  <si>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</si>
  <si>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</si>
  <si>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</si>
  <si>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</si>
  <si>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</si>
  <si>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</si>
  <si>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</si>
  <si>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</si>
  <si>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</si>
  <si>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</si>
  <si>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</si>
  <si>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</si>
  <si>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</si>
  <si>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</si>
  <si>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</si>
  <si>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</si>
  <si>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</si>
  <si>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</si>
  <si>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</si>
  <si>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</si>
  <si>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</si>
  <si>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</si>
  <si>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</si>
  <si>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</si>
  <si>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</si>
  <si>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</si>
  <si>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</si>
  <si>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</si>
  <si>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</si>
  <si>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</si>
  <si>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</si>
  <si>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</si>
  <si>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</si>
  <si>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</si>
  <si>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</si>
  <si>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</si>
  <si>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</si>
  <si>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</si>
  <si>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</si>
  <si>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</si>
  <si>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</si>
  <si>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</si>
  <si>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</si>
  <si>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</si>
  <si>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</si>
  <si>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</si>
  <si>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</si>
  <si>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</si>
  <si>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</si>
  <si>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</si>
  <si>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</si>
  <si>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</si>
  <si>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</si>
  <si>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</si>
  <si>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</si>
  <si>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</si>
  <si>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</si>
  <si>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</si>
  <si>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</si>
  <si>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</si>
  <si>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</si>
  <si>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</si>
  <si>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</si>
  <si>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</si>
  <si>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</si>
  <si>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</si>
  <si>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</si>
  <si>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</si>
  <si>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</si>
  <si>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</si>
  <si>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</si>
  <si>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</si>
  <si>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</si>
  <si>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</si>
  <si>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</si>
  <si>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</si>
  <si>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</si>
  <si>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</si>
  <si>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</si>
  <si>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</si>
  <si>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</si>
  <si>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</si>
  <si>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</si>
  <si>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</si>
  <si>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</si>
  <si>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</si>
  <si>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</si>
  <si>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</si>
  <si>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</si>
  <si>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</si>
  <si>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</si>
  <si>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</si>
  <si>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</si>
  <si>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</si>
  <si>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</si>
  <si>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</si>
  <si>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</si>
  <si>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</si>
  <si>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</si>
  <si>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</si>
  <si>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</si>
  <si>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</si>
  <si>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</si>
  <si>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</si>
  <si>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</si>
  <si>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</si>
  <si>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</si>
  <si>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</si>
  <si>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</si>
  <si>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</si>
  <si>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</si>
  <si>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</si>
  <si>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</si>
  <si>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</si>
  <si>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</si>
  <si>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</si>
  <si>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</si>
  <si>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</si>
  <si>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</si>
  <si>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</si>
  <si>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</si>
  <si>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</si>
  <si>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</si>
  <si>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</si>
  <si>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</si>
  <si>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</si>
  <si>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</si>
  <si>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</si>
  <si>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</si>
  <si>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</si>
  <si>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</si>
  <si>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</si>
  <si>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</si>
  <si>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</si>
  <si>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</si>
  <si>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</si>
  <si>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</si>
  <si>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</si>
  <si>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</si>
  <si>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</si>
  <si>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</si>
  <si>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</si>
  <si>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</si>
  <si>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</si>
  <si>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</si>
  <si>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</si>
  <si>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</si>
  <si>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</si>
  <si>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</si>
  <si>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</si>
  <si>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</si>
  <si>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</si>
  <si>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</si>
  <si>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</si>
  <si>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</si>
  <si>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</si>
  <si>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</si>
  <si>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</si>
  <si>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</si>
  <si>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</si>
  <si>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</si>
  <si>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</si>
  <si>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</si>
  <si>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</si>
  <si>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</si>
  <si>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</si>
  <si>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</si>
  <si>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</si>
  <si>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</si>
  <si>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</si>
  <si>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</si>
  <si>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</si>
  <si>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</si>
  <si>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</si>
  <si>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</si>
  <si>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</si>
  <si>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</si>
  <si>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</si>
  <si>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</si>
  <si>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</si>
  <si>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</si>
  <si>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</si>
  <si>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</si>
  <si>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</si>
  <si>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</si>
  <si>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</si>
  <si>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</si>
  <si>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</si>
  <si>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</si>
  <si>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</si>
  <si>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</si>
  <si>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</si>
  <si>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</si>
  <si>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</si>
  <si>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</si>
  <si>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</si>
  <si>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</si>
  <si>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</si>
  <si>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</si>
  <si>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</si>
  <si>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</si>
  <si>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</si>
  <si>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</si>
  <si>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</si>
  <si>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</si>
  <si>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</si>
  <si>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</si>
  <si>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</si>
  <si>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</si>
  <si>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</si>
  <si>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</si>
  <si>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</si>
  <si>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</si>
  <si>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</si>
  <si>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</si>
  <si>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</si>
  <si>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</si>
  <si>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</si>
  <si>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</si>
  <si>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</si>
  <si>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</si>
  <si>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</si>
  <si>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</si>
  <si>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</si>
  <si>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</si>
  <si>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</si>
  <si>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</si>
  <si>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</si>
  <si>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</si>
  <si>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</si>
  <si>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</si>
  <si>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</si>
  <si>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</si>
  <si>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</si>
  <si>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</si>
  <si>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</si>
  <si>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</si>
  <si>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</si>
  <si>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</si>
  <si>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</si>
  <si>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</si>
  <si>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</si>
  <si>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</si>
  <si>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</si>
  <si>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</si>
  <si>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</si>
  <si>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</si>
  <si>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</si>
  <si>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</si>
  <si>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</si>
  <si>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</si>
  <si>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</si>
  <si>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</si>
  <si>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</si>
  <si>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</si>
  <si>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</si>
  <si>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</si>
  <si>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</si>
  <si>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</si>
  <si>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</si>
  <si>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</si>
  <si>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</si>
  <si>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</si>
  <si>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</si>
  <si>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</si>
  <si>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</si>
  <si>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</si>
  <si>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</si>
  <si>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</si>
  <si>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</si>
  <si>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</si>
  <si>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</si>
  <si>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</si>
  <si>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</si>
  <si>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</si>
  <si>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</si>
  <si>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</si>
  <si>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</si>
  <si>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</si>
  <si>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</si>
  <si>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</si>
  <si>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</si>
  <si>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</si>
  <si>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</si>
  <si>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</si>
  <si>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</si>
  <si>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</si>
  <si>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</si>
  <si>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</si>
  <si>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</si>
  <si>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</si>
  <si>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</si>
  <si>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</si>
  <si>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</si>
  <si>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</si>
  <si>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</si>
  <si>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</si>
  <si>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</si>
  <si>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</si>
  <si>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</si>
  <si>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</si>
  <si>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</si>
  <si>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</si>
  <si>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</si>
  <si>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</si>
  <si>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</si>
  <si>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</si>
  <si>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</si>
  <si>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</si>
  <si>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</si>
  <si>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</si>
  <si>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</si>
  <si>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</si>
  <si>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</si>
  <si>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</si>
  <si>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</si>
  <si>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</si>
  <si>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</si>
  <si>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</si>
  <si>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</si>
  <si>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</si>
  <si>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</si>
  <si>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</si>
  <si>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</si>
  <si>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</si>
  <si>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</si>
  <si>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</si>
  <si>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</si>
  <si>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</si>
  <si>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</si>
  <si>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</si>
  <si>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</si>
  <si>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</si>
  <si>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</si>
  <si>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</si>
  <si>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</si>
  <si>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</si>
  <si>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</si>
  <si>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</si>
  <si>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</si>
  <si>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</si>
  <si>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</si>
  <si>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</si>
  <si>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</si>
  <si>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</si>
  <si>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</si>
  <si>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</si>
  <si>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</si>
  <si>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</si>
  <si>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</si>
  <si>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</si>
  <si>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</si>
  <si>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</si>
  <si>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</si>
  <si>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</si>
  <si>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</si>
  <si>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</si>
  <si>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</si>
  <si>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</si>
  <si>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</si>
  <si>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</si>
  <si>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</si>
  <si>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</si>
  <si>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</si>
  <si>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</si>
  <si>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</si>
  <si>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</si>
  <si>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</si>
  <si>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</si>
  <si>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</si>
  <si>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</si>
  <si>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</si>
  <si>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</si>
  <si>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</si>
  <si>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</si>
  <si>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</si>
  <si>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</si>
  <si>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</si>
  <si>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</si>
  <si>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</si>
  <si>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</si>
  <si>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</si>
  <si>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</si>
  <si>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</si>
  <si>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</si>
  <si>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</si>
  <si>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</si>
  <si>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</si>
  <si>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</si>
  <si>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</si>
  <si>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</si>
  <si>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</si>
  <si>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</si>
  <si>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</si>
  <si>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</si>
  <si>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</si>
  <si>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</si>
  <si>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</si>
  <si>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</si>
  <si>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</si>
  <si>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</si>
  <si>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</si>
  <si>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</si>
  <si>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</si>
  <si>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</si>
  <si>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</si>
  <si>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</si>
  <si>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</si>
  <si>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</si>
  <si>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</si>
  <si>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</si>
  <si>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</si>
  <si>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</si>
  <si>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</si>
  <si>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</si>
  <si>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</si>
  <si>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</si>
  <si>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</si>
  <si>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</si>
  <si>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</si>
  <si>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</si>
  <si>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</si>
  <si>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</si>
  <si>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</si>
  <si>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</si>
  <si>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</si>
  <si>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</si>
  <si>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</si>
  <si>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</si>
  <si>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</si>
  <si>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</si>
  <si>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</si>
  <si>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</si>
  <si>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</si>
  <si>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</si>
  <si>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</si>
  <si>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</si>
  <si>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</si>
  <si>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</si>
  <si>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</si>
  <si>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</si>
  <si>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</si>
  <si>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</si>
  <si>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</si>
  <si>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</si>
  <si>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</si>
  <si>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</si>
  <si>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</si>
  <si>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</si>
  <si>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</si>
  <si>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</si>
  <si>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</si>
  <si>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</si>
  <si>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</si>
  <si>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</si>
  <si>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</si>
  <si>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</si>
  <si>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</si>
  <si>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</si>
  <si>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</si>
  <si>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</si>
  <si>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</si>
  <si>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</si>
  <si>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</si>
  <si>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</si>
  <si>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</si>
  <si>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</si>
  <si>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</si>
  <si>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</si>
  <si>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</si>
  <si>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</si>
  <si>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</si>
  <si>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</si>
  <si>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</si>
  <si>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</si>
  <si>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</si>
  <si>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</si>
  <si>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</si>
  <si>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</si>
  <si>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</si>
  <si>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</si>
  <si>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</si>
  <si>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</si>
  <si>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</si>
  <si>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</si>
  <si>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</si>
  <si>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</si>
  <si>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</si>
  <si>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</si>
  <si>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</si>
  <si>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</si>
  <si>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</si>
  <si>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</si>
  <si>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</si>
  <si>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</si>
  <si>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</si>
  <si>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</si>
  <si>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</si>
  <si>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</si>
  <si>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</si>
  <si>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</si>
  <si>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</si>
  <si>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</si>
  <si>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</si>
  <si>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</si>
  <si>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</si>
  <si>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</si>
  <si>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</si>
  <si>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</si>
  <si>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</si>
  <si>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</si>
  <si>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</si>
  <si>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</si>
  <si>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</si>
  <si>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</si>
  <si>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</si>
  <si>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</si>
  <si>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</si>
  <si>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</si>
  <si>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</si>
  <si>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</si>
  <si>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</si>
  <si>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</si>
  <si>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</si>
  <si>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</si>
  <si>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</si>
  <si>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</si>
  <si>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</si>
  <si>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</si>
  <si>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</si>
  <si>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</si>
  <si>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</si>
  <si>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</si>
  <si>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</si>
  <si>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</si>
  <si>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</si>
  <si>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</si>
  <si>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</si>
  <si>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</si>
  <si>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</si>
  <si>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</si>
  <si>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</si>
  <si>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</si>
  <si>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</si>
  <si>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</si>
  <si>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</si>
  <si>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</si>
  <si>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</si>
  <si>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</si>
  <si>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</si>
  <si>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</si>
  <si>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</si>
  <si>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</si>
  <si>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</si>
  <si>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</si>
  <si>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</si>
  <si>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</si>
  <si>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</si>
  <si>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</si>
  <si>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</si>
  <si>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</si>
  <si>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</si>
  <si>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</si>
  <si>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</si>
  <si>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</si>
  <si>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</si>
  <si>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</si>
  <si>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</si>
  <si>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</si>
  <si>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</si>
  <si>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</si>
  <si>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</si>
  <si>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</si>
  <si>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</si>
  <si>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</si>
  <si>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</si>
  <si>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</si>
  <si>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</si>
  <si>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</si>
  <si>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</si>
  <si>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</si>
  <si>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</si>
  <si>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</si>
  <si>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</si>
  <si>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</si>
  <si>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</si>
  <si>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</si>
  <si>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</si>
  <si>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</si>
  <si>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</si>
  <si>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</si>
  <si>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</si>
  <si>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</si>
  <si>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</si>
  <si>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</si>
  <si>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</si>
  <si>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</si>
  <si>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</si>
  <si>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</si>
  <si>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</si>
  <si>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</si>
  <si>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</si>
  <si>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</si>
  <si>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</si>
  <si>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</si>
  <si>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</si>
  <si>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</si>
  <si>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</si>
  <si>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</si>
  <si>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</si>
  <si>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</si>
  <si>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</si>
  <si>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</si>
  <si>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</si>
  <si>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</si>
  <si>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</si>
  <si>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</si>
  <si>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</si>
  <si>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</si>
  <si>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</si>
  <si>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</si>
  <si>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</si>
  <si>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</si>
  <si>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</si>
  <si>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</si>
  <si>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</si>
  <si>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</si>
  <si>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</si>
  <si>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</si>
  <si>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</si>
  <si>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</si>
  <si>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</si>
  <si>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</si>
  <si>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</si>
  <si>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</si>
  <si>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</si>
  <si>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</si>
  <si>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</si>
  <si>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</si>
  <si>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</si>
  <si>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</si>
  <si>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</si>
  <si>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</si>
  <si>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</si>
  <si>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</si>
  <si>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</si>
  <si>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</si>
  <si>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</si>
  <si>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</si>
  <si>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</si>
  <si>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</si>
  <si>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</si>
  <si>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</si>
  <si>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</si>
  <si>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</si>
  <si>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</si>
  <si>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</si>
  <si>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</si>
  <si>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</si>
  <si>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</si>
  <si>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</si>
  <si>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</si>
  <si>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</si>
  <si>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</si>
  <si>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</si>
  <si>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</si>
  <si>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</si>
  <si>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</si>
  <si>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</si>
  <si>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</si>
  <si>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</si>
  <si>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</si>
  <si>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</si>
  <si>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</si>
  <si>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</si>
  <si>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</si>
  <si>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</si>
  <si>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</si>
  <si>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</si>
  <si>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</si>
  <si>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</si>
  <si>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</si>
  <si>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</si>
  <si>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</si>
  <si>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</si>
  <si>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</si>
  <si>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</si>
  <si>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</si>
  <si>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</si>
  <si>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</si>
  <si>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</si>
  <si>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</si>
  <si>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</si>
  <si>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</si>
  <si>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</si>
  <si>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</si>
  <si>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</si>
  <si>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</si>
  <si>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</si>
  <si>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</si>
  <si>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</si>
  <si>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</si>
  <si>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</si>
  <si>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</si>
  <si>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</si>
  <si>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</si>
  <si>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</si>
  <si>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</si>
  <si>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</si>
  <si>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</si>
  <si>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</si>
  <si>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</si>
  <si>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</si>
  <si>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</si>
  <si>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</si>
  <si>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</si>
  <si>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</si>
  <si>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</si>
  <si>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</si>
  <si>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</si>
  <si>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</si>
  <si>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</si>
  <si>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</si>
  <si>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</si>
  <si>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</si>
  <si>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</si>
  <si>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</si>
  <si>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</si>
  <si>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</si>
  <si>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</si>
  <si>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</si>
  <si>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</si>
  <si>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</si>
  <si>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</si>
  <si>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</si>
  <si>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</si>
  <si>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</si>
  <si>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</si>
  <si>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</si>
  <si>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</si>
  <si>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</si>
  <si>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</si>
  <si>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</si>
  <si>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</si>
  <si>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</si>
  <si>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</si>
  <si>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</si>
  <si>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</si>
  <si>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</si>
  <si>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</si>
  <si>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</si>
  <si>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</si>
  <si>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</si>
  <si>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</si>
  <si>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</si>
  <si>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</si>
  <si>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</si>
  <si>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</si>
  <si>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</si>
  <si>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</si>
  <si>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</si>
  <si>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</si>
  <si>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</si>
  <si>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</si>
  <si>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</si>
  <si>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</si>
  <si>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</si>
  <si>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</si>
  <si>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</si>
  <si>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</si>
  <si>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</si>
  <si>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</si>
  <si>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</si>
  <si>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</si>
  <si>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</si>
  <si>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</si>
  <si>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</si>
  <si>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</si>
  <si>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</si>
  <si>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</si>
  <si>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</si>
  <si>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</si>
  <si>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</si>
  <si>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</si>
  <si>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</si>
  <si>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</si>
  <si>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</si>
  <si>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</si>
  <si>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</si>
  <si>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</si>
  <si>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</si>
  <si>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</si>
  <si>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</si>
  <si>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</si>
  <si>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</si>
  <si>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</si>
  <si>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</si>
  <si>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</si>
  <si>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</si>
  <si>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</si>
  <si>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</si>
  <si>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</si>
  <si>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</si>
  <si>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</si>
  <si>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</si>
  <si>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</si>
  <si>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</si>
  <si>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</si>
  <si>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</si>
  <si>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</si>
  <si>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</si>
  <si>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</si>
  <si>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</si>
  <si>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</si>
  <si>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</si>
  <si>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</si>
  <si>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</si>
  <si>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</si>
  <si>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</si>
  <si>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</si>
  <si>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</si>
  <si>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</si>
  <si>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</si>
  <si>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</si>
  <si>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</si>
  <si>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</si>
  <si>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</si>
  <si>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</si>
  <si>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</si>
  <si>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</si>
  <si>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</si>
  <si>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</si>
  <si>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</si>
  <si>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</si>
  <si>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</si>
  <si>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</si>
  <si>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</si>
  <si>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</si>
  <si>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</si>
  <si>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</si>
  <si>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</si>
  <si>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</si>
  <si>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</si>
  <si>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</si>
  <si>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</si>
  <si>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</si>
  <si>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</si>
  <si>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</si>
  <si>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</si>
  <si>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</si>
  <si>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</si>
  <si>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</si>
  <si>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</si>
  <si>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</si>
  <si>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</si>
  <si>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</si>
  <si>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</si>
  <si>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</si>
  <si>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</si>
  <si>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</si>
  <si>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</si>
  <si>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</si>
  <si>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</si>
  <si>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</si>
  <si>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</si>
  <si>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</si>
  <si>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</si>
  <si>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</si>
  <si>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</si>
  <si>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</si>
  <si>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</si>
  <si>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</si>
  <si>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</si>
  <si>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</si>
  <si>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</si>
  <si>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</si>
  <si>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</si>
  <si>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</si>
  <si>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</si>
  <si>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</si>
  <si>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</si>
  <si>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</si>
  <si>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</si>
  <si>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</si>
  <si>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</si>
  <si>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</si>
  <si>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</si>
  <si>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</si>
  <si>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</si>
  <si>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</si>
  <si>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</si>
  <si>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</si>
  <si>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</si>
  <si>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</si>
  <si>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</si>
  <si>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</si>
  <si>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</si>
  <si>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</si>
  <si>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</si>
  <si>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</si>
  <si>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</si>
  <si>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</si>
  <si>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</si>
  <si>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</si>
  <si>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</si>
  <si>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</si>
  <si>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</si>
  <si>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</si>
  <si>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</si>
  <si>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</si>
  <si>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</si>
  <si>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</si>
  <si>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</si>
  <si>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</si>
  <si>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</si>
  <si>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</si>
  <si>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</si>
  <si>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</si>
  <si>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</si>
  <si>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</si>
  <si>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</si>
  <si>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</si>
  <si>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</si>
  <si>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</si>
  <si>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</si>
  <si>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</si>
  <si>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</si>
  <si>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</si>
  <si>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</si>
  <si>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</si>
  <si>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</si>
  <si>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</si>
  <si>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</si>
  <si>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</si>
  <si>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</si>
  <si>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</si>
  <si>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</si>
  <si>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</si>
  <si>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</si>
  <si>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</si>
  <si>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</si>
  <si>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</si>
  <si>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</si>
  <si>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</si>
  <si>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</si>
  <si>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</si>
  <si>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</si>
  <si>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</si>
  <si>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</si>
  <si>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</si>
  <si>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</si>
  <si>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</si>
  <si>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</si>
  <si>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</si>
  <si>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</si>
  <si>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</si>
  <si>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</si>
  <si>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</si>
  <si>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</si>
  <si>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</si>
  <si>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</si>
  <si>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</si>
  <si>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</si>
  <si>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</si>
  <si>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</si>
  <si>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</si>
  <si>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</si>
  <si>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</si>
  <si>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</si>
  <si>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</si>
  <si>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</si>
  <si>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</si>
  <si>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</si>
  <si>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</si>
  <si>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</si>
  <si>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</si>
  <si>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</si>
  <si>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</si>
  <si>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</si>
  <si>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</si>
  <si>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</si>
  <si>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</si>
  <si>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</si>
  <si>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</si>
  <si>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</si>
  <si>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</si>
  <si>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</si>
  <si>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</si>
  <si>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</si>
  <si>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</si>
  <si>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</si>
  <si>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</si>
  <si>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</si>
  <si>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</si>
  <si>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</si>
  <si>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</si>
  <si>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</si>
  <si>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</si>
  <si>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</si>
  <si>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</si>
  <si>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</si>
  <si>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</si>
  <si>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</si>
  <si>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</si>
  <si>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</si>
  <si>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</si>
  <si>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</si>
  <si>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</si>
  <si>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</si>
  <si>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</si>
  <si>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</si>
  <si>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</si>
  <si>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</si>
  <si>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</si>
  <si>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</si>
  <si>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</si>
  <si>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</si>
  <si>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</si>
  <si>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</si>
  <si>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</si>
  <si>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</si>
  <si>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</si>
  <si>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</si>
  <si>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</si>
  <si>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</si>
  <si>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</si>
  <si>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</si>
  <si>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</si>
  <si>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</si>
  <si>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</si>
  <si>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</si>
  <si>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</si>
  <si>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</si>
  <si>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</si>
  <si>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</si>
  <si>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</si>
  <si>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</si>
  <si>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</si>
  <si>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</si>
  <si>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</si>
  <si>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</si>
  <si>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</si>
  <si>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</si>
  <si>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</si>
  <si>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</si>
  <si>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</si>
  <si>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</si>
  <si>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</si>
  <si>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</si>
  <si>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</si>
  <si>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</si>
  <si>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</si>
  <si>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</si>
  <si>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</si>
  <si>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</si>
  <si>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</si>
  <si>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</si>
  <si>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</si>
  <si>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</si>
  <si>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</si>
  <si>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</si>
  <si>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</si>
  <si>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</si>
  <si>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</si>
  <si>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</si>
  <si>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</si>
  <si>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</si>
  <si>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</si>
  <si>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</si>
  <si>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</si>
  <si>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</si>
  <si>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</si>
  <si>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</si>
  <si>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</si>
  <si>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</si>
  <si>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</si>
  <si>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</si>
  <si>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</si>
  <si>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</si>
  <si>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</si>
  <si>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</si>
  <si>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</si>
  <si>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</si>
  <si>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</si>
  <si>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</si>
  <si>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</si>
  <si>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</si>
  <si>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</si>
  <si>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</si>
  <si>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</si>
  <si>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</si>
  <si>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</si>
  <si>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</si>
  <si>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</si>
  <si>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</si>
  <si>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</si>
  <si>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</si>
  <si>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</si>
  <si>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</si>
  <si>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</si>
  <si>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</si>
  <si>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</si>
  <si>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</si>
  <si>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</si>
  <si>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</si>
  <si>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</si>
  <si>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</si>
  <si>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</si>
  <si>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</si>
  <si>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</si>
  <si>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</si>
  <si>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</si>
  <si>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</si>
  <si>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</si>
  <si>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</si>
  <si>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</si>
  <si>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</si>
  <si>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</si>
  <si>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</si>
  <si>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</si>
  <si>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</si>
  <si>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</si>
  <si>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</si>
  <si>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</si>
  <si>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</si>
  <si>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</si>
  <si>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</si>
  <si>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</si>
  <si>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</si>
  <si>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</si>
  <si>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</si>
  <si>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</si>
  <si>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</si>
  <si>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</si>
  <si>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</si>
  <si>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</si>
  <si>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</si>
  <si>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</si>
  <si>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</si>
  <si>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</si>
  <si>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</si>
  <si>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</si>
  <si>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</si>
  <si>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</si>
  <si>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</si>
  <si>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</si>
  <si>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</si>
  <si>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</si>
  <si>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</si>
  <si>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</si>
  <si>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</si>
  <si>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</si>
  <si>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</si>
  <si>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</si>
  <si>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</si>
  <si>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</si>
  <si>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</si>
  <si>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</si>
  <si>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</si>
  <si>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</si>
  <si>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</si>
  <si>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</si>
  <si>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</si>
  <si>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</si>
  <si>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</si>
  <si>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</si>
  <si>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</si>
  <si>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</si>
  <si>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</si>
  <si>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</si>
  <si>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</si>
  <si>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</si>
  <si>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</si>
  <si>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</si>
  <si>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</si>
  <si>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</si>
  <si>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</si>
  <si>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</si>
  <si>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</si>
  <si>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</si>
  <si>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</si>
  <si>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</si>
  <si>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</si>
  <si>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</si>
  <si>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</si>
  <si>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</si>
  <si>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</si>
  <si>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</si>
  <si>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</si>
  <si>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</si>
  <si>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</si>
  <si>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</si>
  <si>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</si>
  <si>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</si>
  <si>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</si>
  <si>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</si>
  <si>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</si>
  <si>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</si>
  <si>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</si>
  <si>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</si>
  <si>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</si>
  <si>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</si>
  <si>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</si>
  <si>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</si>
  <si>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</si>
  <si>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</si>
  <si>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</si>
  <si>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</si>
  <si>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</si>
  <si>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</si>
  <si>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</si>
  <si>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</si>
  <si>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</si>
  <si>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</si>
  <si>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</si>
  <si>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</si>
  <si>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</si>
  <si>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</si>
  <si>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</si>
  <si>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</si>
  <si>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</si>
  <si>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</si>
  <si>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</si>
  <si>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</si>
  <si>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</si>
  <si>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</si>
  <si>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</si>
  <si>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</si>
  <si>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</si>
  <si>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</si>
  <si>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</si>
  <si>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</si>
  <si>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</si>
  <si>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</si>
  <si>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</si>
  <si>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</si>
  <si>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</si>
  <si>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</si>
  <si>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</si>
  <si>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</si>
  <si>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</si>
  <si>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</si>
  <si>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</si>
  <si>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</si>
  <si>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</si>
  <si>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</si>
  <si>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</si>
  <si>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</si>
  <si>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</si>
  <si>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</si>
  <si>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</si>
  <si>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</si>
  <si>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</si>
  <si>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</si>
  <si>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</si>
  <si>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</si>
  <si>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</si>
  <si>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</si>
  <si>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</si>
  <si>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</si>
  <si>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</si>
  <si>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</si>
  <si>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</si>
  <si>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</si>
  <si>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</si>
  <si>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</si>
  <si>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</si>
  <si>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</si>
  <si>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</si>
  <si>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</si>
  <si>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</si>
  <si>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</si>
  <si>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</si>
  <si>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</si>
  <si>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</si>
  <si>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</si>
  <si>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</si>
  <si>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</si>
  <si>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</si>
  <si>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</si>
  <si>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</si>
  <si>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</si>
  <si>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</si>
  <si>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</si>
  <si>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</si>
  <si>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</si>
  <si>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</si>
  <si>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</si>
  <si>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</si>
  <si>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</si>
  <si>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</si>
  <si>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</si>
  <si>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</si>
  <si>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</si>
  <si>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</si>
  <si>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</si>
  <si>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</si>
  <si>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</si>
  <si>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</si>
  <si>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</si>
  <si>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</si>
  <si>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</si>
  <si>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</si>
  <si>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</si>
  <si>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</si>
  <si>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</si>
  <si>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</si>
  <si>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</si>
  <si>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</si>
  <si>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</si>
  <si>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</si>
  <si>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</si>
  <si>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</si>
  <si>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</si>
  <si>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</si>
  <si>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</si>
  <si>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</si>
  <si>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</si>
  <si>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</si>
  <si>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</si>
  <si>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</si>
  <si>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</si>
  <si>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</si>
  <si>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</si>
  <si>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</si>
  <si>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</si>
  <si>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</si>
  <si>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</si>
  <si>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</si>
  <si>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</si>
  <si>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</si>
  <si>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</si>
  <si>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</si>
  <si>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</si>
  <si>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</si>
  <si>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</si>
  <si>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</si>
  <si>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</si>
  <si>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</si>
  <si>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</si>
  <si>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</si>
  <si>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</si>
  <si>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</si>
  <si>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</si>
  <si>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</si>
  <si>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</si>
  <si>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</si>
  <si>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</si>
  <si>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</si>
  <si>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</si>
  <si>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</si>
  <si>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</si>
  <si>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</si>
  <si>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</si>
  <si>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</si>
  <si>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</si>
  <si>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</si>
  <si>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</si>
  <si>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</si>
  <si>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</si>
  <si>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</si>
  <si>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</si>
  <si>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</si>
  <si>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</si>
  <si>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</si>
  <si>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</si>
  <si>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</si>
  <si>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</si>
  <si>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</si>
  <si>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</si>
  <si>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</si>
  <si>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</si>
  <si>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</si>
  <si>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</si>
  <si>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</si>
  <si>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</si>
  <si>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</si>
  <si>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</si>
  <si>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</si>
  <si>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</si>
  <si>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</si>
  <si>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</si>
  <si>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</si>
  <si>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</si>
  <si>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</si>
  <si>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</si>
  <si>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</si>
  <si>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</si>
  <si>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</si>
  <si>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</si>
  <si>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</si>
  <si>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</si>
  <si>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</si>
  <si>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</si>
  <si>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</si>
  <si>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</si>
  <si>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</si>
  <si>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</si>
  <si>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</si>
  <si>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</si>
  <si>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</si>
  <si>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</si>
  <si>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</si>
  <si>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</si>
  <si>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</si>
  <si>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</si>
  <si>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</si>
  <si>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</si>
  <si>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</si>
  <si>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</si>
  <si>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</si>
  <si>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</si>
  <si>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</si>
  <si>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</si>
  <si>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</si>
  <si>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</si>
  <si>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</si>
  <si>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</si>
  <si>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</si>
  <si>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</si>
  <si>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</si>
  <si>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</si>
  <si>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</si>
  <si>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</si>
  <si>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</si>
  <si>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</si>
  <si>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</si>
  <si>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</si>
  <si>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</si>
  <si>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</si>
  <si>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</si>
  <si>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</si>
  <si>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</si>
  <si>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</si>
  <si>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</si>
  <si>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</si>
  <si>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</si>
  <si>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</si>
  <si>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</si>
  <si>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</si>
  <si>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</si>
  <si>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</si>
  <si>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</si>
  <si>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</si>
  <si>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</si>
  <si>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</si>
  <si>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</si>
  <si>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</si>
  <si>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</si>
  <si>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</si>
  <si>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</si>
  <si>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</si>
  <si>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</si>
  <si>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</si>
  <si>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</si>
  <si>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</si>
  <si>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</si>
  <si>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</si>
  <si>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</si>
  <si>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</si>
  <si>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</si>
  <si>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</si>
  <si>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</si>
  <si>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</si>
  <si>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</si>
  <si>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</si>
  <si>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</si>
  <si>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</si>
  <si>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</si>
  <si>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</si>
  <si>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</si>
  <si>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</si>
  <si>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</si>
  <si>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</si>
  <si>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</si>
  <si>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</si>
  <si>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</si>
  <si>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</si>
  <si>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</si>
  <si>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</si>
  <si>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</si>
  <si>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</si>
  <si>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</si>
  <si>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</si>
  <si>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</si>
  <si>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</si>
  <si>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</si>
  <si>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</si>
  <si>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</si>
  <si>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</si>
  <si>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</si>
  <si>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</si>
  <si>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</si>
  <si>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</si>
  <si>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</si>
  <si>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</si>
  <si>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</si>
  <si>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</si>
  <si>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</si>
  <si>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</si>
  <si>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</si>
  <si>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</si>
  <si>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</si>
  <si>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</si>
  <si>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</si>
  <si>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</si>
  <si>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</si>
  <si>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</si>
  <si>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</si>
  <si>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</si>
  <si>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</si>
  <si>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</si>
  <si>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</si>
  <si>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</si>
  <si>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</si>
  <si>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</si>
  <si>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</si>
  <si>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</si>
  <si>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</si>
  <si>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</si>
  <si>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</si>
  <si>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</si>
  <si>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</si>
  <si>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</si>
  <si>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</si>
  <si>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</si>
  <si>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</si>
  <si>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</si>
  <si>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</si>
  <si>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</si>
  <si>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</si>
  <si>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</si>
  <si>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</si>
  <si>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</si>
  <si>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</si>
  <si>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</si>
  <si>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</si>
  <si>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</si>
  <si>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</si>
  <si>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</si>
  <si>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</si>
  <si>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</si>
  <si>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</si>
  <si>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</si>
  <si>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</si>
  <si>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</si>
  <si>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</si>
  <si>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</si>
  <si>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</si>
  <si>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</si>
  <si>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</si>
  <si>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</si>
  <si>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</si>
  <si>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</si>
  <si>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</si>
  <si>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</si>
  <si>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</si>
  <si>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</si>
  <si>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</si>
  <si>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</si>
  <si>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</si>
  <si>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</si>
  <si>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</si>
  <si>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</si>
  <si>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</si>
  <si>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</si>
  <si>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</si>
  <si>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</si>
  <si>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</si>
  <si>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</si>
  <si>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</si>
  <si>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</si>
  <si>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</si>
  <si>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</si>
  <si>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</si>
  <si>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</si>
  <si>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</si>
  <si>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</si>
  <si>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</si>
  <si>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</si>
  <si>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</si>
  <si>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</si>
  <si>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team At site Wating Access</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</si>
  <si>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</si>
  <si>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</si>
  <si>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</si>
  <si>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</si>
  <si>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</si>
  <si>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</si>
  <si>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</si>
  <si>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</si>
  <si>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TT-20251007-01298</t>
  </si>
  <si>
    <t xml:space="preserve">EM team at site TS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</si>
  <si>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</si>
  <si>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</si>
  <si>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</si>
  <si>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</si>
  <si>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</si>
  <si>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</si>
  <si>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</si>
  <si>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ETA 30 mins</t>
  </si>
  <si>
    <t>PCM-20251007-00001809</t>
  </si>
  <si>
    <t>down again since  10/7/2025  5:45:35 PM //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</si>
</sst>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9" totalsRowShown="0" headerRowDxfId="15" dataDxfId="14" headerRowBorderDxfId="12" tableBorderDxfId="13">
  <autoFilter ref="A1:L2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5"/>
  <sheetViews>
    <sheetView tabSelected="1"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274.84731504629599</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45937.795740972222</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45937.795740972222</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45937.795740972222</v>
      </c>
      <c r="H5" s="150"/>
      <c r="I5" s="148" t="str">
        <f>IFERROR(VLOOKUP(D5,DB!A:F,6,0),"")</f>
        <v/>
      </c>
      <c r="J5" s="65" t="str">
        <f>IFERROR(VLOOKUP(D5,DB!A:G,7,0),"")</f>
        <v/>
      </c>
      <c r="K5" s="152"/>
      <c r="L5" s="153" t="str">
        <f>IFERROR(VLOOKUP(D5,DB!A:I,9,0),"")</f>
        <v/>
      </c>
    </row>
    <row r="6" spans="1:12" ht="15" customHeight="1">
      <c r="A6" s="147"/>
      <c r="B6" s="148" t="str">
        <f>IFERROR(VLOOKUP(D6,DB!A:K,11,0),"")</f>
        <v/>
      </c>
      <c r="C6" s="148"/>
      <c r="D6" s="152"/>
      <c r="E6" s="149"/>
      <c r="F6" s="150"/>
      <c r="G6" s="151">
        <f ca="1">IFERROR(NOW()-F6,"")</f>
        <v>45937.795740972222</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45937.795740972222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45937.795740972222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45937.795740972222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45937.795740972222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45937.795740972222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45937.795740972222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45937.795740972222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45937.795740972222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45937.795740972222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45937.795740972222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45937.795740972222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45937.795740972222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45937.795740972222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45937.795740972222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45937.795740972222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45937.795740972222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45937.795740972222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45937.795740972222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45937.795740972222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45937.795740972222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45937.795740972222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45937.795740972222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45937.795740972222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45937.795740972222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45937.795740972222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45937.795740972222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45937.795740972222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45937.795740972222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45937.795740972222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45937.795740972222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45937.795740972222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45937.795740972222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45937.795740972222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45937.795740972222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45937.795740972222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45937.795740972222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45937.795740972222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45937.795740972222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45937.795740972222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45937.795740972222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45937.795740972222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45937.795740972222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45937.795740972222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45937.795740972222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45937.795740972222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45937.795740972222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45937.795740972222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45937.795740972222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45937.795740972222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45937.795740972222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45937.795740972222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45937.795740972222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45937.795740972222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45937.795740972222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45937.795740972222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45937.795740972222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45937.795740972222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45937.795740972222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45937.795740972222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45937.795740972222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45937.795740972222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45937.795740972222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45937.795740972222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45937.795740972222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45937.795740972222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45937.795740972222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45937.795740972222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45937.795740972222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45937.795740972222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45937.795740972222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45937.795740972222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45937.795740972222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45937.795740972222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45937.795740972222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45937.795740972222</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45937.795740972222</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45937.795740972222</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45937.795740972222</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45937.795740972222</v>
      </c>
      <c r="H85" s="150"/>
      <c r="I85" s="148" t="str">
        <f>IFERROR(VLOOKUP(D85,DB!A:F,6,0),"")</f>
        <v/>
      </c>
      <c r="J85" s="65" t="str">
        <f>IFERROR(VLOOKUP(D85,DB!A:G,7,0),"")</f>
        <v/>
      </c>
      <c r="K85" s="152"/>
      <c r="L85" s="153" t="str">
        <f>IFERROR(VLOOKUP(D85,DB!A:I,9,0),"")</f>
        <v/>
      </c>
    </row>
  </sheetData>
  <customSheetViews>
    <customSheetView guid="{F6042A99-DD27-4453-835D-0834D95730CC}" filter="1" showAutoFilter="1">
      <pageMargins left="0" right="0" top="0" bottom="0" header="0" footer="0"/>
      <autoFilter ref="B1:M1" xr:uid="{5D134E91-9632-42EF-ABC5-28D20D2EA998}"/>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131.06865763889073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112.79590300926066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c r="G5" s="125">
        <f ca="1">IFERROR(NOW()-F5,"-")</f>
        <v>45937.795740972222</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45937.795740972222</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45937.795740972222</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45937.795740972222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45937.795740972222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45937.795740972222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45937.795740972222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45937.795740972222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45937.795740972222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45937.795740972222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45937.795740972222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45937.795740972222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45937.795740972222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45937.795740972222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45937.795740972222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45937.795740972222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45937.795740972222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45937.795740972222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45937.795740972222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45937.795740972222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45937.795740972222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45937.795740972222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45937.795740972222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45937.795740972222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45937.795740972222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45937.795740972222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45937.795740972222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45937.795740972222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45937.795740972222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45937.795740972222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45937.795740972222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45937.795740972222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45937.795740972222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45937.795740972222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45937.795740972222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45937.795740972222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45937.795740972222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45937.795740972222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45937.795740972222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45937.795740972222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45937.795740972222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45937.795740972222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45937.795740972222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45937.795740972222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45937.795740972222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45937.795740972222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45937.795740972222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45937.795740972222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45937.795740972222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45937.795740972222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45937.795740972222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45937.795740972222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45937.795740972222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45937.795740972222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45937.795740972222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45937.795740972222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45937.795740972222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45937.795740972222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45937.795740972222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45937.795740972222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45937.795740972222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45937.795740972222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45937.795740972222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45937.795740972222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45937.795740972222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45937.795740972222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45937.795740972222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45937.795740972222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45937.795740972222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45937.795740972222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45937.795740972222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45937.795740972222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45937.795740972222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45937.795740972222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45937.795740972222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45937.795740972222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45937.795740972222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45937.795740972222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45937.795740972222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45937.795740972222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45937.795740972222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45937.795740972222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45937.795740972222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45937.795740972222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45937.795740972222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45937.795740972222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45937.795740972222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45937.795740972222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45937.795740972222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45937.795740972222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45937.795740972222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45937.795740972222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45937.795740972222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45937.795740972222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45937.795740972222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45937.795740972222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45937.795740972222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45937.795740972222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45937.795740972222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45937.795740972222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45937.795740972222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45937.795740972222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45937.795740972222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45937.795740972222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45937.795740972222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45937.795740972222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45937.795740972222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45937.795740972222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45937.795740972222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45937.795740972222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45937.795740972222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45937.795740972222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45937.795740972222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45937.795740972222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45937.795740972222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45937.795740972222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45937.795740972222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45937.795740972222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45937.795740972222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45937.795740972222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45937.795740972222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45937.795740972222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45937.795740972222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45937.795740972222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45937.795740972222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45937.795740972222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45937.795740972222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45937.795740972222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45937.795740972222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45937.795740972222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45937.795740972222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45937.795740972222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45937.795740972222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45937.795740972222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45937.795740972222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45937.795740972222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45937.795740972222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45937.795740972222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45937.795740972222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45937.795740972222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45937.795740972222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45937.795740972222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45937.795740972222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45937.795740972222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45937.795740972222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45937.795740972222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45937.795740972222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45937.795740972222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45937.795740972222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45937.795740972222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45937.795740972222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45937.795740972222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45937.795740972222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45937.795740972222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45937.795740972222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45937.795740972222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45937.795740972222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45937.795740972222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45937.795740972222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45937.795740972222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45937.795740972222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45937.795740972222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45937.795740972222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45937.795740972222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45937.795740972222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45937.795740972222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45937.795740972222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45937.795740972222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45937.795740972222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45937.795740972222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45937.795740972222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45937.795740972222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45937.795740972222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45937.795740972222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45937.795740972222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45937.795740972222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45937.795740972222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45937.795740972222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45937.795740972222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45937.795740972222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45937.795740972222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45937.795740972222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45937.795740972222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45937.795740972222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45937.795740972222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45937.795740972222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45937.795740972222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45937.795740972222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45937.795740972222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45937.795740972222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45937.795740972222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45937.795740972222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45937.795740972222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45937.795740972222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45937.795740972222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45937.795740972222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45937.795740972222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45937.795740972222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45937.795740972222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45937.795740972222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45937.795740972222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45937.795740972222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45937.795740972222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45937.795740972222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45937.795740972222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45937.795740972222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45937.795740972222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45937.795740972222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45937.795740972222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45937.795740972222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45937.795740972222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45937.795740972222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45937.795740972222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45937.795740972222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45937.795740972222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45937.795740972222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45937.795740972222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45937.795740972222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45937.795740972222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45937.795740972222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45937.795740972222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45937.795740972222</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45937.795740972222</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45937.795740972222</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45937.795740972222</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45937.795740972222</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45937.795740972222</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45937.795740972222</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45937.795740972222</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45937.795740972222</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45937.795740972222</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45937.795740972222</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45937.795740972222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45937.795740972222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45937.795740972222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45937.795740972222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45937.795740972222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45937.795740972222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45937.795740972222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45937.795740972222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45937.795740972222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45937.795740972222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45937.795740972222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45937.795740972222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45937.795740972222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45937.795740972222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45937.795740972222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45937.795740972222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45937.795740972222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45937.795740972222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45937.795740972222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45937.795740972222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45937.795740972222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45937.795740972222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45937.795740972222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45937.795740972222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45937.795740972222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45937.795740972222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45937.795740972222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45937.795740972222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45937.795740972222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45937.795740972222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45937.795740972222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45937.795740972222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45937.795740972222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45937.795740972222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45937.795740972222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45937.795740972222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45937.795740972222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45937.795740972222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45937.795740972222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45937.795740972222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45937.795740972222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45937.795740972222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45937.795740972222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45937.795740972222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45937.795740972222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45937.795740972222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45937.795740972222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45937.795740972222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45937.795740972222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45937.795740972222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45937.795740972222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45937.795740972222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45937.795740972222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45937.795740972222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45937.795740972222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45937.795740972222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45937.795740972222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45937.795740972222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45937.795740972222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45937.795740972222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45937.795740972222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45937.795740972222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45937.795740972222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45937.795740972222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45937.795740972222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45937.795740972222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45937.795740972222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45937.795740972222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45937.795740972222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45937.795740972222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45937.795740972222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45937.795740972222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45937.795740972222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45937.795740972222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45937.795740972222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45937.795740972222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45937.795740972222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45937.795740972222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45937.795740972222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45937.795740972222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45937.795740972222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45937.795740972222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45937.795740972222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45937.795740972222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45937.795740972222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45937.795740972222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45937.795740972222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45937.795740972222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45937.795740972222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45937.795740972222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45937.795740972222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45937.795740972222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45937.795740972222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45937.795740972222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45937.795740972222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45937.795740972222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45937.795740972222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45937.795740972222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45937.795740972222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45937.795740972222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45937.795740972222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45937.795740972222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45937.795740972222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45937.795740972222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45937.795740972222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45937.795740972222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45937.795740972222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45937.795740972222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45937.795740972222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45937.795740972222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45937.795740972222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45937.795740972222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45937.795740972222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45937.795740972222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45937.795740972222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45937.795740972222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45937.795740972222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45937.795740972222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45937.795740972222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45937.795740972222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45937.795740972222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45937.795740972222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45937.795740972222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45937.795740972222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45937.795740972222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45937.795740972222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45937.795740972222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45937.795740972222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45937.795740972222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45937.795740972222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45937.795740972222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45937.795740972222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45937.795740972222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45937.795740972222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45937.795740972222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45937.795740972222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45937.795740972222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45937.795740972222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45937.795740972222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45937.795740972222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45937.795740972222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45937.795740972222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45937.795740972222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45937.795740972222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45937.795740972222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45937.795740972222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45937.795740972222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45937.795740972222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45937.795740972222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45937.795740972222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45937.795740972222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45937.795740972222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45937.795740972222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45937.795740972222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45937.795740972222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45937.795740972222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45937.795740972222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45937.795740972222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45937.795740972222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45937.795740972222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45937.795740972222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45937.795740972222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45937.795740972222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45937.795740972222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45937.795740972222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45937.795740972222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45937.795740972222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45937.795740972222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45937.795740972222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45937.795740972222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45937.795740972222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45937.795740972222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45937.795740972222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45937.795740972222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45937.795740972222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45937.795740972222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45937.795740972222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45937.795740972222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45937.795740972222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45937.795740972222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45937.795740972222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45937.795740972222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45937.795740972222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45937.795740972222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45937.795740972222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45937.795740972222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45937.795740972222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45937.795740972222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45937.795740972222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45937.795740972222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45937.795740972222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45937.795740972222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45937.795740972222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45937.795740972222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45937.795740972222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45937.795740972222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45937.795740972222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45937.795740972222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45937.795740972222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45937.795740972222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45937.795740972222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45937.795740972222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45937.795740972222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45937.795740972222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45937.795740972222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45937.795740972222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45937.795740972222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45937.795740972222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45937.795740972222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45937.795740972222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45937.795740972222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45937.795740972222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45937.795740972222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45937.795740972222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45937.795740972222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45937.795740972222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45937.795740972222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45937.795740972222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45937.795740972222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45937.795740972222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45937.795740972222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45937.795740972222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45937.795740972222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45937.795740972222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45937.795740972222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45937.795740972222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45937.795740972222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45937.795740972222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45937.795740972222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45937.795740972222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45937.795740972222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45937.795740972222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45937.795740972222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45937.795740972222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45937.795740972222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45937.795740972222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45937.795740972222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45937.795740972222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45937.795740972222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45937.795740972222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45937.795740972222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45937.795740972222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45937.795740972222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45937.795740972222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45937.795740972222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45937.795740972222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45937.795740972222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45937.795740972222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45937.795740972222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45937.795740972222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45937.795740972222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45937.795740972222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45937.795740972222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45937.795740972222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45937.795740972222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45937.795740972222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45937.795740972222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45937.795740972222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45937.795740972222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45937.795740972222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45937.795740972222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45937.795740972222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45937.795740972222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45937.795740972222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45937.795740972222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45937.795740972222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45937.795740972222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45937.795740972222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45937.795740972222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45937.795740972222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45937.795740972222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45937.795740972222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45937.795740972222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45937.795740972222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45937.795740972222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45937.795740972222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45937.795740972222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45937.795740972222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45937.795740972222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45937.795740972222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45937.795740972222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45937.795740972222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45937.795740972222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45937.795740972222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45937.795740972222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45937.795740972222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45937.795740972222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45937.795740972222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45937.795740972222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45937.795740972222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45937.795740972222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45937.795740972222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45937.795740972222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45937.795740972222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45937.795740972222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45937.795740972222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45937.795740972222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45937.795740972222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45937.795740972222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45937.795740972222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45937.795740972222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45937.795740972222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45937.795740972222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45937.795740972222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45937.795740972222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45937.795740972222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45937.795740972222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45937.795740972222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45937.795740972222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45937.795740972222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45937.795740972222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45937.795740972222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45937.795740972222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45937.795740972222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45937.795740972222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45937.795740972222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45937.795740972222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45937.795740972222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45937.795740972222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45937.795740972222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45937.795740972222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45937.795740972222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45937.795740972222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45937.795740972222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45937.795740972222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45937.795740972222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45937.795740972222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45937.795740972222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45937.795740972222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45937.795740972222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45937.795740972222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45937.795740972222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45937.795740972222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45937.795740972222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45937.795740972222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45937.795740972222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45937.795740972222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45937.795740972222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45937.795740972222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45937.795740972222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45937.795740972222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45937.795740972222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45937.795740972222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45937.795740972222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45937.795740972222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45937.795740972222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45937.795740972222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45937.795740972222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45937.795740972222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45937.795740972222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45937.795740972222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45937.795740972222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45937.795740972222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45937.795740972222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45937.795740972222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45937.795740972222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45937.795740972222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45937.795740972222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45937.795740972222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45937.795740972222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45937.795740972222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45937.795740972222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45937.795740972222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45937.795740972222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45937.795740972222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45937.795740972222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45937.795740972222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45937.795740972222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45937.795740972222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45937.795740972222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45937.795740972222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45937.795740972222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45937.795740972222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45937.795740972222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45937.795740972222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45937.795740972222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45937.795740972222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45937.795740972222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45937.795740972222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45937.795740972222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45937.795740972222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45937.795740972222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45937.795740972222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45937.795740972222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45937.795740972222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45937.795740972222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45937.795740972222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45937.795740972222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45937.795740972222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45937.795740972222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45937.795740972222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45937.795740972222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45937.795740972222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45937.795740972222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45937.795740972222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45937.795740972222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45937.795740972222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45937.795740972222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45937.795740972222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45937.795740972222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45937.795740972222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45937.795740972222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45937.795740972222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45937.795740972222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45937.795740972222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45937.795740972222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45937.795740972222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45937.795740972222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45937.795740972222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45937.795740972222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45937.795740972222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45937.795740972222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45937.795740972222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45937.795740972222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45937.795740972222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45937.795740972222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45937.795740972222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45937.795740972222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45937.795740972222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45937.795740972222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45937.795740972222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45937.795740972222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45937.795740972222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45937.795740972222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45937.795740972222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45937.795740972222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45937.795740972222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45937.795740972222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45937.795740972222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45937.795740972222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45937.795740972222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45937.795740972222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45937.795740972222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45937.795740972222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45937.795740972222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45937.795740972222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45937.795740972222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45937.795740972222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45937.795740972222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45937.795740972222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45937.795740972222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45937.795740972222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45937.795740972222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45937.795740972222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45937.795740972222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45937.795740972222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45937.795740972222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45937.795740972222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45937.795740972222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45937.795740972222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45937.795740972222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45937.795740972222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45937.795740972222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45937.795740972222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45937.795740972222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45937.795740972222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45937.795740972222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45937.795740972222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45937.795740972222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45937.795740972222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45937.795740972222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45937.795740972222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45937.795740972222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45937.795740972222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45937.795740972222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45937.795740972222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45937.795740972222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45937.795740972222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45937.795740972222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45937.795740972222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45937.795740972222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45937.795740972222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45937.795740972222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45937.795740972222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45937.795740972222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45937.795740972222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45937.795740972222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45937.795740972222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45937.795740972222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45937.795740972222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45937.795740972222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45937.795740972222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45937.795740972222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45937.795740972222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45937.795740972222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45937.795740972222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45937.795740972222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45937.795740972222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45937.795740972222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45937.795740972222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45937.795740972222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45937.795740972222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45937.795740972222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45937.795740972222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45937.795740972222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45937.795740972222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45937.795740972222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45937.795740972222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45937.795740972222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45937.795740972222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45937.795740972222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45937.795740972222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45937.795740972222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45937.795740972222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45937.795740972222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45937.795740972222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45937.795740972222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45937.795740972222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45937.795740972222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45937.795740972222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45937.795740972222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45937.795740972222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45937.795740972222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45937.795740972222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45937.795740972222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45937.795740972222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45937.795740972222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45937.795740972222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45937.795740972222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45937.795740972222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45937.795740972222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45937.795740972222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45937.795740972222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45937.795740972222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45937.795740972222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45937.795740972222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45937.795740972222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45937.795740972222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45937.795740972222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45937.795740972222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45937.795740972222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45937.795740972222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45937.795740972222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45937.795740972222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45937.795740972222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45937.795740972222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45937.795740972222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45937.795740972222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45937.795740972222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45937.795740972222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45937.795740972222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45937.795740972222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45937.795740972222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45937.795740972222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45937.795740972222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45937.795740972222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45937.795740972222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45937.795740972222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45937.795740972222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45937.795740972222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45937.795740972222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45937.795740972222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45937.795740972222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45937.795740972222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45937.795740972222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45937.795740972222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45937.795740972222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45937.795740972222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45937.795740972222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45937.795740972222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45937.795740972222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45937.795740972222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45937.795740972222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45937.795740972222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45937.795740972222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45937.795740972222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45937.795740972222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45937.795740972222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45937.795740972222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45937.795740972222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45937.795740972222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45937.795740972222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45937.795740972222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45937.795740972222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45937.795740972222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45937.795740972222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45937.795740972222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45937.795740972222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45937.795740972222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45937.795740972222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45937.795740972222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45937.795740972222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45937.795740972222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45937.795740972222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45937.795740972222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45937.795740972222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45937.795740972222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45937.795740972222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45937.795740972222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45937.795740972222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45937.795740972222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45937.795740972222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45937.795740972222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45937.795740972222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45937.795740972222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45937.795740972222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45937.795740972222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45937.795740972222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45937.795740972222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45937.795740972222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45937.795740972222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45937.795740972222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45937.795740972222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45937.795740972222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45937.795740972222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45937.795740972222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45937.795740972222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45937.795740972222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45937.795740972222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45937.795740972222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45937.795740972222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45937.795740972222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45937.795740972222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45937.795740972222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45937.795740972222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45937.795740972222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45937.795740972222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45937.795740972222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45937.795740972222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45937.795740972222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45937.795740972222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45937.795740972222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45937.795740972222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45937.795740972222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45937.795740972222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45937.795740972222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45937.795740972222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45937.795740972222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45937.795740972222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45937.795740972222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45937.795740972222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45937.795740972222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45937.795740972222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45937.795740972222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45937.795740972222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45937.795740972222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45937.795740972222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45937.795740972222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45937.795740972222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45937.795740972222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45937.795740972222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45937.795740972222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45937.795740972222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45937.795740972222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45937.795740972222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45937.795740972222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45937.795740972222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45937.795740972222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45937.795740972222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45937.795740972222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45937.795740972222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45937.795740972222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45937.795740972222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45937.795740972222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45937.795740972222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45937.795740972222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45937.795740972222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45937.795740972222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45937.795740972222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45937.795740972222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45937.795740972222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45937.795740972222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45937.795740972222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45937.795740972222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45937.795740972222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45937.795740972222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45937.795740972222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45937.795740972222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45937.795740972222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45937.795740972222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45937.795740972222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45937.795740972222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45937.795740972222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45937.795740972222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45937.795740972222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45937.795740972222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45937.795740972222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45937.795740972222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45937.795740972222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45937.795740972222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45937.795740972222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45937.795740972222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45937.795740972222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45937.795740972222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45937.795740972222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45937.795740972222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45937.795740972222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45937.795740972222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45937.795740972222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45937.795740972222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45937.795740972222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45937.795740972222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45937.795740972222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45937.795740972222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45937.795740972222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45937.795740972222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45937.795740972222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45937.795740972222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45937.795740972222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45937.795740972222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45937.795740972222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45937.795740972222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45937.795740972222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45937.795740972222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45937.795740972222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45937.795740972222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45937.795740972222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45937.795740972222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45937.795740972222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45937.795740972222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45937.795740972222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45937.795740972222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45937.795740972222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45937.795740972222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45937.795740972222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45937.795740972222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45937.795740972222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45937.795740972222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45937.795740972222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45937.795740972222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45937.795740972222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45937.795740972222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45937.795740972222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45937.795740972222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45937.795740972222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45937.795740972222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45937.795740972222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45937.795740972222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45937.795740972222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45937.795740972222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45937.795740972222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45937.795740972222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45937.795740972222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45937.795740972222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45937.795740972222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45937.795740972222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45937.795740972222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45937.795740972222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45937.795740972222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45937.795740972222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45937.795740972222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45937.795740972222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45937.795740972222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45937.795740972222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45937.795740972222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45937.795740972222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45937.795740972222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45937.795740972222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45937.795740972222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45937.795740972222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45937.795740972222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45937.795740972222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45937.795740972222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45937.795740972222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45937.795740972222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45937.795740972222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45937.795740972222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45937.795740972222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45937.795740972222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45937.795740972222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45937.795740972222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45937.795740972222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45937.795740972222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45937.795740972222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45937.795740972222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45937.795740972222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45937.795740972222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45937.795740972222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45937.795740972222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45937.795740972222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45937.795740972222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45937.795740972222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45937.795740972222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45937.795740972222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45937.795740972222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45937.795740972222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45937.795740972222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45937.795740972222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45937.795740972222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45937.795740972222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45937.795740972222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45937.795740972222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45937.795740972222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45937.795740972222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45937.795740972222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45937.795740972222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45937.795740972222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45937.795740972222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45937.795740972222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45937.795740972222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45937.795740972222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45937.795740972222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45937.795740972222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45937.795740972222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45937.795740972222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45937.795740972222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45937.795740972222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45937.795740972222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45937.795740972222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45937.795740972222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45937.795740972222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45937.795740972222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45937.795740972222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45937.795740972222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45937.795740972222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45937.795740972222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45937.795740972222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45937.795740972222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45937.795740972222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45937.795740972222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45937.795740972222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45937.795740972222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45937.795740972222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45937.795740972222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45937.795740972222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45937.795740972222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45937.795740972222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45937.795740972222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45937.795740972222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45937.795740972222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45937.795740972222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45937.795740972222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45937.795740972222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45937.795740972222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45937.795740972222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45937.795740972222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45937.795740972222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45937.795740972222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45937.795740972222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45937.795740972222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45937.795740972222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45937.795740972222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45937.795740972222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45937.795740972222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45937.795740972222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45937.795740972222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45937.795740972222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45937.795740972222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45937.795740972222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45937.795740972222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45937.795740972222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45937.795740972222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45937.795740972222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45937.795740972222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45937.795740972222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45937.795740972222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45937.795740972222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45937.795740972222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45937.795740972222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45937.795740972222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45937.795740972222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45937.795740972222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45937.795740972222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45937.795740972222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45937.795740972222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45937.795740972222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45937.795740972222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45937.795740972222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45937.795740972222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45937.795740972222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45937.795740972222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45937.795740972222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45937.795740972222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45937.795740972222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45937.795740972222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45937.795740972222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45937.795740972222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45937.795740972222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45937.795740972222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45937.795740972222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45937.795740972222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45937.795740972222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45937.795740972222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45937.795740972222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45937.795740972222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45937.795740972222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45937.795740972222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45937.795740972222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45937.795740972222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45937.795740972222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45937.795740972222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45937.795740972222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45937.795740972222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45937.795740972222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45937.795740972222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45937.795740972222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45937.795740972222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45937.795740972222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45937.795740972222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45937.795740972222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45937.795740972222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45937.795740972222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45937.795740972222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45937.795740972222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45937.795740972222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45937.795740972222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45937.795740972222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45937.795740972222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45937.795740972222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45937.795740972222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45937.795740972222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45937.795740972222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45937.795740972222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45937.795740972222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45937.795740972222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45937.795740972222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45937.795740972222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45937.795740972222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45937.795740972222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45937.795740972222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45937.795740972222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45937.795740972222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45937.795740972222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45937.795740972222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45937.795740972222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45937.795740972222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45937.795740972222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45937.795740972222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45937.795740972222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45937.795740972222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45937.795740972222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45937.795740972222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45937.795740972222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45937.795740972222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45937.795740972222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45937.795740972222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45937.795740972222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45937.795740972222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45937.795740972222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45937.795740972222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45937.795740972222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45937.795740972222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45937.795740972222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45937.795740972222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45937.795740972222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45937.795740972222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45937.795740972222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45937.795740972222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45937.795740972222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45937.795740972222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45937.795740972222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45937.795740972222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45937.795740972222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45937.795740972222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45937.795740972222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45937.795740972222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45937.795740972222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45937.795740972222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45937.795740972222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45937.795740972222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45937.795740972222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45937.795740972222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45937.795740972222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45937.795740972222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45937.795740972222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45937.795740972222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45937.795740972222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45937.795740972222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45937.795740972222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45937.795740972222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45937.795740972222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45937.795740972222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45937.795740972222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45937.795740972222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45937.795740972222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45937.795740972222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45937.795740972222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45937.795740972222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45937.795740972222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45937.795740972222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45937.795740972222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45937.795740972222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45937.795740972222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45937.795740972222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45937.795740972222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45937.795740972222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45937.795740972222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45937.795740972222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45937.795740972222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45937.795740972222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45937.795740972222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45937.795740972222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45937.795740972222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45937.795740972222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45937.795740972222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45937.795740972222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45937.795740972222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45937.795740972222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45937.795740972222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45937.795740972222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45937.795740972222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45937.795740972222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45937.795740972222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45937.795740972222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45937.795740972222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45937.795740972222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45937.795740972222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45937.795740972222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45937.795740972222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45937.795740972222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45937.795740972222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45937.795740972222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45937.795740972222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45937.795740972222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45937.795740972222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45937.795740972222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45937.795740972222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45937.795740972222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45937.795740972222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45937.795740972222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45937.795740972222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45937.795740972222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45937.795740972222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45937.795740972222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45937.795740972222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45937.795740972222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45937.795740972222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45937.795740972222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45937.795740972222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45937.795740972222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45937.795740972222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45937.795740972222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45937.795740972222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45937.795740972222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45937.795740972222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45937.795740972222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45937.795740972222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45937.795740972222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45937.795740972222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45937.795740972222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45937.795740972222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45937.795740972222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45937.795740972222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45937.795740972222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45937.795740972222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45937.795740972222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45937.795740972222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45937.795740972222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45937.795740972222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45937.795740972222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45937.795740972222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45937.795740972222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45937.795740972222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45937.795740972222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45937.795740972222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45937.795740972222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45937.795740972222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45937.795740972222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45937.795740972222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45937.795740972222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45937.795740972222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45937.795740972222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45937.795740972222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45937.795740972222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45937.795740972222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45937.795740972222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45937.795740972222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45937.795740972222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45937.795740972222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45937.795740972222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45937.795740972222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45937.795740972222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45937.795740972222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45937.795740972222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45937.795740972222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45937.795740972222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45937.795740972222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45937.795740972222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45937.795740972222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45937.795740972222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45937.795740972222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45937.795740972222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45937.795740972222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45937.795740972222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45937.795740972222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45937.795740972222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45937.795740972222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45937.795740972222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45937.795740972222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45937.795740972222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45937.795740972222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45937.795740972222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45937.795740972222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45937.795740972222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45937.795740972222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45937.795740972222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45937.795740972222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45937.795740972222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45937.795740972222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45937.795740972222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45937.795740972222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45937.795740972222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45937.795740972222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45937.795740972222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45937.795740972222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45937.795740972222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45937.795740972222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45937.795740972222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45937.795740972222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45937.795740972222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45937.795740972222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45937.795740972222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45937.795740972222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45937.795740972222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45937.795740972222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45937.795740972222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45937.795740972222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45937.795740972222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45937.795740972222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45937.795740972222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45937.795740972222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45937.795740972222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45937.795740972222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45937.795740972222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45937.795740972222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45937.795740972222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45937.795740972222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45937.795740972222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45937.795740972222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45937.795740972222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45937.795740972222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45937.795740972222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45937.795740972222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45937.795740972222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45937.795740972222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45937.795740972222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45937.795740972222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45937.795740972222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45937.795740972222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45937.795740972222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45937.795740972222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45937.795740972222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45937.795740972222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45937.795740972222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45937.795740972222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45937.795740972222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45937.795740972222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45937.795740972222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45937.795740972222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45937.795740972222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45937.795740972222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45937.795740972222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45937.795740972222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45937.795740972222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45937.795740972222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45937.795740972222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45937.795740972222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45937.795740972222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45937.795740972222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45937.795740972222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45937.795740972222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45937.795740972222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45937.795740972222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45937.795740972222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45937.795740972222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45937.795740972222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45937.795740972222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45937.795740972222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45937.795740972222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45937.795740972222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45937.795740972222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45937.795740972222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45937.795740972222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45937.795740972222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45937.795740972222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45937.795740972222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45937.795740972222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45937.795740972222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45937.795740972222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45937.795740972222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45937.795740972222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45937.795740972222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45937.795740972222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45937.795740972222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45937.795740972222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45937.795740972222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45937.795740972222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45937.795740972222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45937.795740972222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45937.795740972222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45937.795740972222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45937.795740972222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45937.795740972222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45937.795740972222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45937.795740972222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45937.795740972222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45937.795740972222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45937.795740972222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45937.795740972222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45937.795740972222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45937.795740972222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45937.795740972222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45937.795740972222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45937.795740972222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45937.795740972222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45937.795740972222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45937.795740972222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45937.795740972222</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45937.795740972222</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45937.795740972222</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234.31502337962593</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0.11731504629278788</v>
      </c>
      <c r="H3" s="136">
        <v>45937.456493055557</v>
      </c>
      <c r="I3" s="132" t="str">
        <f>IFERROR(VLOOKUP(D3,DB!A:F,6,0),"")</f>
        <v>Generator-SG</v>
      </c>
      <c r="J3" s="132" t="str">
        <f>IFERROR(VLOOKUP(D3,DB!A:G,7,0),"")</f>
        <v>Dead</v>
      </c>
      <c r="K3" s="139" t="s">
        <v>39055</v>
      </c>
      <c r="L3" s="134" t="str">
        <f>IFERROR(VLOOKUP(D3,DB!A:I,9,0),"")</f>
        <v>Latis</v>
      </c>
    </row>
    <row r="4" spans="1:16" ht="15" customHeight="1">
      <c r="A4" s="132"/>
      <c r="B4" s="132" t="str">
        <f>IFERROR(VLOOKUP(D4,DB!A:K,11,0),"")</f>
        <v/>
      </c>
      <c r="C4" s="133"/>
      <c r="D4" s="134"/>
      <c r="E4" s="135"/>
      <c r="F4" s="136"/>
      <c r="G4" s="137">
        <f ca="1">IFERROR(NOW()-F4,"")</f>
        <v>45937.795740972222</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45937.795740972222</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45937.795740972222</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45937.795740972222</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45937.795740972222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45937.795740972222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45937.795740972222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45937.795740972222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45937.795740972222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45937.795740972222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45937.795740972222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45937.795740972222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45937.795740972222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45937.795740972222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45937.795740972222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45937.795740972222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45937.795740972222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45937.795740972222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45937.795740972222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45937.795740972222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45937.795740972222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45937.795740972222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45937.795740972222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45937.795740972222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45937.795740972222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45937.795740972222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45937.795740972222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45937.795740972222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45937.795740972222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45937.795740972222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45937.795740972222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45937.795740972222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45937.795740972222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45937.795740972222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45937.795740972222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45937.795740972222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45937.795740972222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45937.795740972222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45937.795740972222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45937.795740972222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45937.795740972222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45937.795740972222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45937.795740972222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45937.795740972222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45937.795740972222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45937.795740972222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45937.795740972222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45937.795740972222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45937.795740972222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45937.795740972222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45937.795740972222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45937.795740972222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45937.795740972222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45937.795740972222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45937.795740972222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45937.795740972222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45937.795740972222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45937.795740972222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45937.795740972222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45937.795740972222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45937.795740972222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45937.795740972222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45937.795740972222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45937.795740972222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45937.795740972222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45937.795740972222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45937.795740972222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45937.795740972222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45937.795740972222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45937.795740972222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45937.795740972222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45937.795740972222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45937.795740972222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45937.795740972222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45937.795740972222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45937.795740972222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45937.795740972222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45937.795740972222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45937.795740972222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45937.795740972222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45937.795740972222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45937.795740972222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45937.795740972222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45937.795740972222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45937.795740972222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45937.795740972222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45937.795740972222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45937.795740972222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45937.795740972222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45937.795740972222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45937.795740972222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45937.795740972222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45937.795740972222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45937.795740972222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45937.795740972222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45937.795740972222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45937.795740972222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45937.795740972222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45937.795740972222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45937.795740972222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45937.795740972222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45937.795740972222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45937.795740972222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45937.795740972222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45937.795740972222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45937.795740972222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45937.795740972222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45937.795740972222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45937.795740972222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45937.795740972222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45937.795740972222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45937.795740972222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45937.795740972222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45937.795740972222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45937.795740972222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45937.795740972222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45937.795740972222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45937.795740972222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45937.795740972222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45937.795740972222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45937.795740972222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45937.795740972222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45937.795740972222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45937.795740972222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45937.795740972222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45937.795740972222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45937.795740972222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45937.795740972222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45937.795740972222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45937.795740972222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45937.795740972222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45937.795740972222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45937.795740972222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45937.795740972222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45937.795740972222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45937.795740972222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45937.795740972222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45937.795740972222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45937.795740972222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45937.795740972222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45937.795740972222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45937.795740972222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45937.795740972222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45937.795740972222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45937.795740972222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45937.795740972222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45937.795740972222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45937.795740972222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45937.795740972222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45937.795740972222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45937.795740972222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45937.795740972222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45937.795740972222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45937.795740972222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45937.795740972222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45937.795740972222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45937.795740972222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45937.795740972222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45937.795740972222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45937.795740972222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45937.795740972222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45937.795740972222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45937.795740972222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45937.795740972222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45937.795740972222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45937.795740972222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45937.795740972222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45937.795740972222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45937.795740972222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45937.795740972222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45937.795740972222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45937.795740972222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45937.795740972222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45937.795740972222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45937.795740972222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45937.795740972222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45937.795740972222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45937.795740972222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45937.795740972222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45937.795740972222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45937.795740972222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45937.795740972222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45937.795740972222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45937.795740972222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45937.795740972222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45937.795740972222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45937.795740972222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45937.795740972222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45937.795740972222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45937.795740972222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45937.795740972222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45937.795740972222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45937.795740972222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45937.795740972222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45937.795740972222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45937.795740972222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45937.795740972222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45937.795740972222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45937.795740972222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45937.795740972222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45937.795740972222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45937.795740972222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45937.795740972222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45937.795740972222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45937.795740972222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45937.795740972222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45937.795740972222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45937.795740972222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45937.795740972222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45937.795740972222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45937.795740972222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45937.795740972222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45937.795740972222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45937.795740972222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45937.795740972222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45937.795740972222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45937.795740972222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45937.795740972222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45937.795740972222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45937.795740972222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45937.795740972222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45937.795740972222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45937.795740972222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45937.795740972222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45937.795740972222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45937.795740972222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45937.795740972222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45937.795740972222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45937.795740972222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45937.795740972222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45937.795740972222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45937.795740972222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45937.795740972222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45937.795740972222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45937.795740972222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45937.795740972222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45937.795740972222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45937.795740972222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45937.795740972222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45937.795740972222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45937.795740972222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45937.795740972222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45937.795740972222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45937.795740972222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45937.795740972222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45937.795740972222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45937.795740972222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45937.795740972222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45937.795740972222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45937.795740972222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45937.795740972222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45937.795740972222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45937.795740972222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45937.795740972222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45937.795740972222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45937.795740972222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45937.795740972222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45937.795740972222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45937.795740972222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45937.795740972222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45937.795740972222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45937.795740972222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45937.795740972222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45937.795740972222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45937.795740972222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45937.795740972222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45937.795740972222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45937.795740972222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45937.795740972222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45937.795740972222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45937.795740972222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45937.795740972222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45937.795740972222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45937.795740972222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45937.795740972222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45937.795740972222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45937.795740972222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45937.795740972222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45937.795740972222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45937.795740972222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45937.795740972222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45937.795740972222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45937.795740972222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45937.795740972222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45937.795740972222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45937.795740972222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45937.795740972222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45937.795740972222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45937.795740972222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45937.795740972222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45937.795740972222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45937.795740972222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45937.795740972222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45937.795740972222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45937.795740972222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45937.795740972222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45937.795740972222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45937.795740972222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45937.795740972222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45937.795740972222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45937.795740972222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45937.795740972222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45937.795740972222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45937.795740972222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45937.795740972222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45937.795740972222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45937.795740972222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45937.795740972222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45937.795740972222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45937.795740972222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45937.795740972222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45937.795740972222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45937.795740972222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45937.795740972222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45937.795740972222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45937.795740972222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45937.795740972222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45937.795740972222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45937.795740972222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45937.795740972222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45937.795740972222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45937.795740972222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45937.795740972222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45937.795740972222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45937.795740972222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45937.795740972222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45937.795740972222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45937.795740972222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45937.795740972222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45937.795740972222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45937.795740972222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45937.795740972222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45937.795740972222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45937.795740972222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45937.795740972222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45937.795740972222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45937.795740972222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45937.795740972222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45937.795740972222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45937.795740972222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45937.795740972222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45937.795740972222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45937.795740972222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45937.795740972222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45937.795740972222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45937.795740972222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45937.795740972222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45937.795740972222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45937.795740972222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45937.795740972222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45937.795740972222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45937.795740972222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45937.795740972222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45937.795740972222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45937.795740972222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45937.795740972222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45937.795740972222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45937.795740972222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45937.795740972222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45937.795740972222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45937.795740972222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45937.795740972222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45937.795740972222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45937.795740972222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45937.795740972222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45937.795740972222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45937.795740972222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45937.795740972222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45937.795740972222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45937.795740972222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45937.795740972222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45937.795740972222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45937.795740972222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45937.795740972222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45937.795740972222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45937.795740972222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45937.795740972222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45937.795740972222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45937.795740972222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45937.795740972222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45937.795740972222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45937.795740972222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45937.795740972222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45937.795740972222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45937.795740972222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45937.795740972222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45937.795740972222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45937.795740972222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45937.795740972222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45937.795740972222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45937.795740972222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45937.795740972222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45937.795740972222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45937.795740972222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45937.795740972222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45937.795740972222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45937.795740972222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45937.795740972222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45937.795740972222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45937.795740972222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45937.795740972222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45937.795740972222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45937.795740972222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45937.795740972222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45937.795740972222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45937.795740972222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45937.795740972222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45937.795740972222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45937.795740972222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45937.795740972222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45937.795740972222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45937.795740972222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45937.795740972222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45937.795740972222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45937.795740972222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45937.795740972222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45937.795740972222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45937.795740972222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45937.795740972222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45937.795740972222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45937.795740972222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45937.795740972222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45937.795740972222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45937.795740972222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45937.795740972222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45937.795740972222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45937.795740972222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45937.795740972222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45937.795740972222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45937.795740972222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45937.795740972222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45937.795740972222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45937.795740972222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45937.795740972222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45937.795740972222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45937.795740972222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45937.795740972222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45937.795740972222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45937.795740972222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45937.795740972222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45937.795740972222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45937.795740972222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45937.795740972222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45937.795740972222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45937.795740972222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45937.795740972222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45937.795740972222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45937.795740972222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45937.795740972222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45937.795740972222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45937.795740972222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45937.795740972222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45937.795740972222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45937.795740972222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45937.795740972222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45937.795740972222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45937.795740972222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45937.795740972222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45937.795740972222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45937.795740972222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45937.795740972222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45937.795740972222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45937.795740972222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45937.795740972222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45937.795740972222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45937.795740972222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45937.795740972222</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45937.795740972222</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45937.795740972222</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45937.795740972222</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45937.795740972222</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45937.795740972222</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45.963680787033809</v>
      </c>
      <c r="H2" s="38">
        <v>45891.790393518517</v>
      </c>
      <c r="I2" s="37" t="str">
        <f>IFERROR(VLOOKUP(D2,DB!A:F,6,0),"")</f>
        <v>Generator-SG</v>
      </c>
      <c r="J2" s="37" t="str">
        <f>IFERROR(VLOOKUP(D2,DB!A:G,7,0),"")</f>
        <v>Vandalized</v>
      </c>
      <c r="K2" s="37" t="s">
        <v>39057</v>
      </c>
      <c r="L2" s="37" t="str">
        <f>IFERROR(VLOOKUP(D2,DB!A:I,9,0),"")</f>
        <v>Latis</v>
      </c>
      <c r="M2" s="128"/>
    </row>
    <row r="3" spans="1:13" ht="30.75">
      <c r="A3" s="37" t="s">
        <v>39058</v>
      </c>
      <c r="B3" s="37" t="str">
        <f>IFERROR(VLOOKUP(D3,DB!A:K,11,0),"")</f>
        <v>R5</v>
      </c>
      <c r="C3" s="37">
        <v>1</v>
      </c>
      <c r="D3" s="37" t="s">
        <v>31295</v>
      </c>
      <c r="E3" s="37" t="s">
        <v>39043</v>
      </c>
      <c r="F3" s="38">
        <v>45926.188877314817</v>
      </c>
      <c r="G3" s="39">
        <f ca="1">IFERROR(NOW()-F3,"-")</f>
        <v>11.606863657405484</v>
      </c>
      <c r="H3" s="38">
        <v>45926.158159722225</v>
      </c>
      <c r="I3" s="37" t="str">
        <f>IFERROR(VLOOKUP(D3,DB!A:F,6,0),"")</f>
        <v>SCECO</v>
      </c>
      <c r="J3" s="37" t="str">
        <f>IFERROR(VLOOKUP(D3,DB!A:G,7,0),"")</f>
        <v>Good</v>
      </c>
      <c r="K3" s="37" t="s">
        <v>39059</v>
      </c>
      <c r="L3" s="37" t="str">
        <f>IFERROR(VLOOKUP(D3,DB!A:I,9,0),"")</f>
        <v>Latis</v>
      </c>
      <c r="M3" s="128"/>
    </row>
    <row r="4" spans="1:13" ht="15">
      <c r="A4" s="37" t="s">
        <v>39060</v>
      </c>
      <c r="B4" s="37" t="str">
        <f>IFERROR(VLOOKUP(D4,DB!A:K,11,0),"")</f>
        <v>R5</v>
      </c>
      <c r="C4" s="37">
        <v>1</v>
      </c>
      <c r="D4" s="37" t="s">
        <v>35348</v>
      </c>
      <c r="E4" s="37" t="s">
        <v>38964</v>
      </c>
      <c r="F4" s="38" t="s">
        <v>24</v>
      </c>
      <c r="G4" s="39" t="str">
        <f ca="1">IFERROR(NOW()-F4,"-")</f>
        <v>-</v>
      </c>
      <c r="H4" s="38">
        <v>45937.737743055557</v>
      </c>
      <c r="I4" s="37" t="str">
        <f>IFERROR(VLOOKUP(D4,DB!A:F,6,0),"")</f>
        <v>Generator-SG</v>
      </c>
      <c r="J4" s="37" t="str">
        <f>IFERROR(VLOOKUP(D4,DB!A:G,7,0),"")</f>
        <v>Vandalized</v>
      </c>
      <c r="K4" s="37" t="s">
        <v>39061</v>
      </c>
      <c r="L4" s="37" t="str">
        <f>IFERROR(VLOOKUP(D4,DB!A:I,9,0),"")</f>
        <v>Latis</v>
      </c>
      <c r="M4" s="128"/>
    </row>
    <row r="5" spans="1:13" ht="15">
      <c r="A5" s="37"/>
      <c r="B5" s="37" t="str">
        <f>IFERROR(VLOOKUP(D5,DB!A:K,11,0),"")</f>
        <v/>
      </c>
      <c r="C5" s="37"/>
      <c r="D5" s="37"/>
      <c r="E5" s="37"/>
      <c r="F5" s="38"/>
      <c r="G5" s="39">
        <f ca="1">IFERROR(NOW()-F5,"-")</f>
        <v>45937.795740972222</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45937.795740972222</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45937.795740972222</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45937.795740972222</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45937.795740972222</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45937.795740972222</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45937.795740972222</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45937.795740972222</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45937.795740972222</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45937.795740972222</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45937.795740972222</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45937.795740972222</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45937.795740972222</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45937.795740972222</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45937.795740972222</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45937.795740972222</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45937.795740972222</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45937.795740972222</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45937.795740972222</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45937.795740972222</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45937.795740972222</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45937.795740972222</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45937.795740972222</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45937.795740972222</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45937.795740972222</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45937.795740972222</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45937.795740972222</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45937.795740972222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45937.795740972222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45937.795740972222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45937.795740972222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45937.795740972222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45937.795740972222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45937.795740972222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45937.795740972222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45937.795740972222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45937.795740972222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45937.795740972222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45937.795740972222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45937.795740972222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45937.795740972222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45937.795740972222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45937.795740972222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45937.795740972222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45937.795740972222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45937.795740972222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45937.795740972222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45937.795740972222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45937.795740972222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45937.795740972222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45937.795740972222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45937.795740972222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45937.795740972222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45937.795740972222</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45937.795740972222</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45937.795740972222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45937.795740972222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45937.795740972222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45937.795740972222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45937.795740972222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45937.795740972222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45937.795740972222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45937.795740972222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45937.795740972222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45937.795740972222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45937.795740972222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45937.795740972222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45937.795740972222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45937.795740972222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45937.795740972222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45937.795740972222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45937.795740972222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45937.795740972222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45937.795740972222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45937.795740972222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45937.795740972222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45937.795740972222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45937.795740972222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45937.795740972222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45937.795740972222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45937.795740972222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45937.795740972222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45937.795740972222</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45937.795740972222</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45937.795740972222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45937.795740972222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45937.795740972222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45937.795740972222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45937.795740972222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45937.795740972222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45937.795740972222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45937.795740972222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45937.795740972222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45937.795740972222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45937.795740972222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45937.795740972222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45937.795740972222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45937.795740972222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45937.795740972222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45937.795740972222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45937.795740972222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45937.795740972222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45937.795740972222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45937.795740972222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45937.795740972222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45937.795740972222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45937.795740972222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45937.795740972222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45937.795740972222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45937.795740972222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45937.795740972222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45937.795740972222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45937.795740972222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45937.795740972222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45937.795740972222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45937.795740972222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45937.795740972222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45937.795740972222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45937.795740972222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45937.795740972222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45937.795740972222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45937.795740972222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45937.795740972222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45937.795740972222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45937.795740972222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45937.795740972222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45937.795740972222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45937.795740972222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45937.795740972222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45937.795740972222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45937.795740972222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45937.795740972222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45937.795740972222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45937.795740972222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45937.795740972222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45937.795740972222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45937.795740972222</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45937.795740972222</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0" ht="15"/>
    <row r="1372" ht="15"/>
    <row r="1373"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9"/>
  <sheetViews>
    <sheetView workbookViewId="0">
      <selection activeCell="D13" sqref="D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39062</v>
      </c>
      <c r="B2" s="112" t="s">
        <v>5398</v>
      </c>
      <c r="C2" s="129">
        <v>1</v>
      </c>
      <c r="D2" s="112" t="s">
        <v>34463</v>
      </c>
      <c r="E2" s="129" t="s">
        <v>39063</v>
      </c>
      <c r="F2" s="130">
        <v>45926.772847222222</v>
      </c>
      <c r="G2" s="81">
        <f ca="1">IFERROR(NOW()-F2,"-")</f>
        <v>11.022893749999639</v>
      </c>
      <c r="H2" s="131">
        <v>45927.449074074102</v>
      </c>
      <c r="I2" s="112" t="str">
        <f>IFERROR(VLOOKUP(D2,DB!A:F,6,0),"")</f>
        <v>SCECO</v>
      </c>
      <c r="J2" s="112" t="str">
        <f>IFERROR(VLOOKUP(D2,DB!A:G,7,0),"")</f>
        <v>Weak</v>
      </c>
      <c r="K2" s="129" t="s">
        <v>39064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45937.795740972222</v>
      </c>
      <c r="H3" s="131">
        <v>45927.987534722219</v>
      </c>
      <c r="I3" s="112" t="str">
        <f>IFERROR(VLOOKUP(D3,DB!A:F,6,0),"")</f>
        <v>SCECO</v>
      </c>
      <c r="J3" s="112" t="str">
        <f>IFERROR(VLOOKUP(D3,DB!A:G,7,0),"")</f>
        <v>Vandalized</v>
      </c>
      <c r="K3" s="129" t="s">
        <v>39065</v>
      </c>
      <c r="L3" s="118" t="str">
        <f>IFERROR(VLOOKUP(D3,DB!A:I,9,0),"")</f>
        <v>Latis</v>
      </c>
    </row>
    <row r="4" spans="1:16383" ht="31.5" customHeight="1">
      <c r="A4" s="129" t="s">
        <v>39066</v>
      </c>
      <c r="B4" s="112" t="s">
        <v>5398</v>
      </c>
      <c r="C4" s="129">
        <v>1</v>
      </c>
      <c r="D4" s="112" t="s">
        <v>32861</v>
      </c>
      <c r="E4" s="129" t="s">
        <v>39063</v>
      </c>
      <c r="F4" s="130">
        <v>45933.880972222221</v>
      </c>
      <c r="G4" s="81">
        <f ca="1">IFERROR(NOW()-F4,"-")</f>
        <v>3.9147687500008033</v>
      </c>
      <c r="H4" s="131">
        <v>45929.455266203702</v>
      </c>
      <c r="I4" s="112" t="str">
        <f>IFERROR(VLOOKUP(D4,DB!A:F,6,0),"")</f>
        <v>SCECO</v>
      </c>
      <c r="J4" s="112" t="str">
        <f>IFERROR(VLOOKUP(D4,DB!A:G,7,0),"")</f>
        <v>In progress</v>
      </c>
      <c r="K4" s="129" t="s">
        <v>39064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39067</v>
      </c>
      <c r="B5" s="112" t="s">
        <v>5398</v>
      </c>
      <c r="C5" s="129">
        <v>1</v>
      </c>
      <c r="D5" s="112" t="s">
        <v>33408</v>
      </c>
      <c r="E5" s="129" t="s">
        <v>38964</v>
      </c>
      <c r="F5" s="130">
        <v>45934.942245370374</v>
      </c>
      <c r="G5" s="81">
        <f ca="1">IFERROR(NOW()-F5,"-")</f>
        <v>2.8534956018484081</v>
      </c>
      <c r="H5" s="131">
        <v>45934.470231481479</v>
      </c>
      <c r="I5" s="112" t="str">
        <f>IFERROR(VLOOKUP(D5,DB!A:F,6,0),"")</f>
        <v>SCECO</v>
      </c>
      <c r="J5" s="112" t="str">
        <f>IFERROR(VLOOKUP(D5,DB!A:G,7,0),"")</f>
        <v>Dead</v>
      </c>
      <c r="K5" s="129" t="s">
        <v>39064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39068</v>
      </c>
      <c r="B6" s="112" t="str">
        <f>IFERROR(VLOOKUP(D6,DB!A:K,11,0),"")</f>
        <v>R6</v>
      </c>
      <c r="C6" s="114">
        <v>3</v>
      </c>
      <c r="D6" s="112" t="s">
        <v>34273</v>
      </c>
      <c r="E6" s="115" t="s">
        <v>38964</v>
      </c>
      <c r="F6" s="116">
        <v>45937.707013888888</v>
      </c>
      <c r="G6" s="81">
        <f ca="1">IFERROR(NOW()-F6,"-")</f>
        <v>8.8727083333651535E-2</v>
      </c>
      <c r="H6" s="116">
        <v>45937.689884259256</v>
      </c>
      <c r="I6" s="112" t="str">
        <f>IFERROR(VLOOKUP(D6,DB!A:F,6,0),"")</f>
        <v>SCECO</v>
      </c>
      <c r="J6" s="112" t="str">
        <f>IFERROR(VLOOKUP(D6,DB!A:G,7,0),"")</f>
        <v>Vandalized</v>
      </c>
      <c r="K6" s="117" t="s">
        <v>39069</v>
      </c>
      <c r="L6" s="118" t="str">
        <f>IFERROR(VLOOKUP(D6,DB!A:I,9,0),"")</f>
        <v>Latis</v>
      </c>
    </row>
    <row r="7" spans="1:16383" ht="31.5" customHeight="1">
      <c r="A7" s="113" t="s">
        <v>39070</v>
      </c>
      <c r="B7" s="112" t="str">
        <f>IFERROR(VLOOKUP(D7,DB!A:K,11,0),"")</f>
        <v>R6</v>
      </c>
      <c r="C7" s="114">
        <v>1</v>
      </c>
      <c r="D7" s="112" t="s">
        <v>32893</v>
      </c>
      <c r="E7" s="115" t="s">
        <v>38964</v>
      </c>
      <c r="F7" s="116">
        <v>45937.700868055559</v>
      </c>
      <c r="G7" s="81">
        <f ca="1">IFERROR(NOW()-F7,"-")</f>
        <v>9.4872916663007345E-2</v>
      </c>
      <c r="H7" s="116">
        <v>45937.739988425928</v>
      </c>
      <c r="I7" s="112" t="str">
        <f>IFERROR(VLOOKUP(D7,DB!A:F,6,0),"")</f>
        <v>SCECO</v>
      </c>
      <c r="J7" s="112" t="str">
        <f>IFERROR(VLOOKUP(D7,DB!A:G,7,0),"")</f>
        <v>Dead</v>
      </c>
      <c r="K7" s="117" t="s">
        <v>39071</v>
      </c>
      <c r="L7" s="118" t="str">
        <f>IFERROR(VLOOKUP(D7,DB!A:I,9,0),"")</f>
        <v>Latis</v>
      </c>
    </row>
    <row r="8" spans="1:16383" ht="31.5" customHeight="1">
      <c r="A8" s="113"/>
      <c r="B8" s="112" t="str">
        <f>IFERROR(VLOOKUP(D8,DB!A:K,11,0),"")</f>
        <v/>
      </c>
      <c r="C8" s="114"/>
      <c r="D8" s="112"/>
      <c r="E8" s="115"/>
      <c r="F8" s="116"/>
      <c r="G8" s="81">
        <f ca="1">IFERROR(NOW()-F8,"-")</f>
        <v>45937.795740972222</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45937.795740972222</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45937.795740972222</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54"/>
      <c r="F11" s="116"/>
      <c r="G11" s="81">
        <f ca="1">IFERROR(NOW()-F11,"-")</f>
        <v>45937.795740972222</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45937.795740972222</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45937.795740972222</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45937.795740972222</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45937.795740972222</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45937.795740972222</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45937.795740972222</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45937.795740972222</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45937.795740972222</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45937.795740972222</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45937.795740972222</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45937.795740972222</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45937.795740972222</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45937.795740972222</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45937.795740972222</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45937.795740972222</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45937.795740972222</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45937.795740972222</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45937.795740972222</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45937.795740972222</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45937.795740972222</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45937.795740972222</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45937.795740972222</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45937.795740972222</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45937.795740972222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45937.795740972222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45937.795740972222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45937.795740972222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45937.795740972222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45937.795740972222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45937.795740972222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45937.795740972222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45937.795740972222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45937.795740972222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45937.795740972222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45937.795740972222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45937.795740972222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45937.795740972222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45937.795740972222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45937.795740972222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45937.795740972222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45937.795740972222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45937.795740972222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45937.795740972222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45937.795740972222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45937.795740972222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45937.795740972222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45937.795740972222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45937.795740972222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45937.795740972222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45937.795740972222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45937.795740972222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45937.795740972222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45937.795740972222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45937.795740972222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45937.795740972222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45937.795740972222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45937.795740972222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45937.795740972222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45937.795740972222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45937.795740972222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45937.795740972222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45937.795740972222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45937.795740972222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45937.795740972222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45937.795740972222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45937.795740972222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45937.795740972222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45937.795740972222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45937.795740972222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45937.795740972222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45937.795740972222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45937.795740972222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45937.795740972222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45937.795740972222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45937.795740972222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45937.795740972222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45937.795740972222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45937.795740972222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45937.795740972222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45937.795740972222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45937.795740972222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45937.795740972222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45937.795740972222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45937.795740972222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45937.795740972222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45937.795740972222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45937.795740972222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45937.795740972222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45937.795740972222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45937.795740972222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45937.795740972222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45937.795740972222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45937.795740972222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45937.795740972222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45937.795740972222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45937.795740972222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45937.795740972222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45937.795740972222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45937.795740972222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45937.795740972222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45937.795740972222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45937.795740972222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45937.795740972222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45937.795740972222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45937.795740972222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45937.795740972222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45937.795740972222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45937.795740972222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45937.795740972222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45937.795740972222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45937.795740972222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45937.795740972222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45937.795740972222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45937.795740972222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45937.795740972222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45937.795740972222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45937.795740972222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45937.795740972222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45937.795740972222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45937.795740972222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45937.795740972222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45937.795740972222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45937.795740972222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45937.795740972222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45937.795740972222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45937.795740972222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45937.795740972222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45937.795740972222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45937.795740972222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45937.795740972222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45937.795740972222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45937.795740972222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45937.795740972222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45937.795740972222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45937.795740972222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45937.795740972222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45937.795740972222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45937.795740972222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45937.795740972222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45937.795740972222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45937.795740972222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45937.795740972222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45937.795740972222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45937.795740972222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45937.795740972222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45937.795740972222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45937.795740972222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45937.795740972222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45937.795740972222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45937.795740972222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45937.795740972222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45937.795740972222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45937.795740972222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45937.795740972222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45937.795740972222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45937.795740972222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45937.795740972222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45937.795740972222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45937.795740972222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45937.795740972222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45937.795740972222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45937.795740972222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45937.795740972222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45937.795740972222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45937.795740972222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45937.795740972222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45937.795740972222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45937.795740972222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45937.795740972222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45937.795740972222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45937.795740972222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45937.795740972222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45937.795740972222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45937.795740972222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45937.795740972222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45937.795740972222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45937.795740972222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45937.795740972222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45937.795740972222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45937.795740972222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45937.795740972222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45937.795740972222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45937.795740972222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45937.795740972222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45937.795740972222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45937.795740972222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45937.795740972222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45937.795740972222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45937.795740972222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45937.795740972222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45937.795740972222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45937.795740972222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45937.795740972222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45937.795740972222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45937.795740972222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45937.795740972222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45937.795740972222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45937.795740972222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45937.795740972222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45937.795740972222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45937.795740972222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45937.795740972222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45937.795740972222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45937.795740972222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45937.795740972222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45937.795740972222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45937.795740972222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45937.795740972222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45937.795740972222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45937.795740972222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45937.795740972222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45937.795740972222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45937.795740972222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45937.795740972222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45937.795740972222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45937.795740972222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45937.795740972222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45937.795740972222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45937.795740972222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45937.795740972222</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45937.795740972222</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45937.795740972222</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45937.795740972222</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45937.795740972222</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45937.795740972222</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45937.795740972222</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45937.795740972222</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45937.795740972222</v>
      </c>
      <c r="H239" s="116"/>
      <c r="I239" s="112" t="str">
        <f>IFERROR(VLOOKUP(D239,DB!A:F,6,0),"")</f>
        <v/>
      </c>
      <c r="J239" s="111" t="str">
        <f>IFERROR(VLOOKUP(D239,DB!A:G,7,0),"")</f>
        <v/>
      </c>
      <c r="K239" s="117"/>
      <c r="L239" s="118" t="str">
        <f>IFERROR(VLOOKUP(D239,DB!A:I,9,0),"")</f>
        <v/>
      </c>
    </row>
  </sheetData>
  <dataValidations count="2">
    <dataValidation allowBlank="1" showInputMessage="1" showErrorMessage="1" sqref="E1" xr:uid="{380493DB-286A-4683-AF55-C78F04945A49}"/>
    <dataValidation type="list" allowBlank="1" showInputMessage="1" showErrorMessage="1" sqref="E3 E12:E239 E5:E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2025-10-07T16:05:58Z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